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Roaming\Kingsoft\wps\addons\data\win-i386\kaicompression\temp1792060180\"/>
    </mc:Choice>
  </mc:AlternateContent>
  <bookViews>
    <workbookView windowWidth="28800" windowHeight="12375" tabRatio="736"/>
  </bookViews>
  <sheets>
    <sheet name="教学" sheetId="40" r:id="rId1"/>
    <sheet name="WpsReserved_CellImgList" sheetId="35" state="veryHidden" r:id="rId2"/>
  </sheets>
  <definedNames>
    <definedName name="_xlnm._FilterDatabase" localSheetId="0" hidden="1">教学!$A$2:$M$57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994A6E6E64B34D76A696E79ECD53AB45"/>
        <xdr:cNvPicPr>
          <a:picLocks noChangeAspect="1"/>
        </xdr:cNvPicPr>
      </xdr:nvPicPr>
      <xdr:blipFill>
        <a:blip r:embed="rId1"/>
        <a:srcRect l="9069" t="12753" b="11577"/>
        <a:stretch>
          <a:fillRect/>
        </a:stretch>
      </xdr:blipFill>
      <xdr:spPr>
        <a:xfrm>
          <a:off x="685800" y="25582245"/>
          <a:ext cx="1878965" cy="2085340"/>
        </a:xfrm>
        <a:prstGeom prst="rect">
          <a:avLst/>
        </a:prstGeom>
      </xdr:spPr>
    </xdr:pic>
  </etc:cellImage>
  <etc:cellImage>
    <xdr:pic>
      <xdr:nvPicPr>
        <xdr:cNvPr id="14" name="ID_87489BA2BB48428699A43B05F028FEA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5640" y="29818965"/>
          <a:ext cx="1898650" cy="5473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331E95B5FDEA4E6EB68AE3341B9A8C8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92785" y="3232150"/>
          <a:ext cx="1867535" cy="14903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D7FCE723F8E040FB8758D890E7FFEB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8200" y="10075545"/>
          <a:ext cx="1447800" cy="1123950"/>
        </a:xfrm>
        <a:prstGeom prst="rect">
          <a:avLst/>
        </a:prstGeom>
      </xdr:spPr>
    </xdr:pic>
  </etc:cellImage>
  <etc:cellImage>
    <xdr:pic>
      <xdr:nvPicPr>
        <xdr:cNvPr id="23" name="ID_BBA11C9250F24554BC3630B9AAABEBBB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95350" y="15961995"/>
          <a:ext cx="1379220" cy="1581150"/>
        </a:xfrm>
        <a:prstGeom prst="rect">
          <a:avLst/>
        </a:prstGeom>
      </xdr:spPr>
    </xdr:pic>
  </etc:cellImage>
  <etc:cellImage>
    <xdr:pic>
      <xdr:nvPicPr>
        <xdr:cNvPr id="30" name="ID_8A132900507F43089AB4EBEACF1F182F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47115" y="19038570"/>
          <a:ext cx="1187450" cy="2057400"/>
        </a:xfrm>
        <a:prstGeom prst="rect">
          <a:avLst/>
        </a:prstGeom>
      </xdr:spPr>
    </xdr:pic>
  </etc:cellImage>
  <etc:cellImage>
    <xdr:pic>
      <xdr:nvPicPr>
        <xdr:cNvPr id="31" name="ID_BD2A49DF25A54970AC52D01ED46E1C2B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00100" y="13304520"/>
          <a:ext cx="1457325" cy="996315"/>
        </a:xfrm>
        <a:prstGeom prst="rect">
          <a:avLst/>
        </a:prstGeom>
      </xdr:spPr>
    </xdr:pic>
  </etc:cellImage>
  <etc:cellImage>
    <xdr:pic>
      <xdr:nvPicPr>
        <xdr:cNvPr id="134" name="ID_C11D96B1DB3C419EB3FF3CA7CA393ED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 rot="21600000">
          <a:off x="939800" y="11325225"/>
          <a:ext cx="1365250" cy="1485900"/>
        </a:xfrm>
        <a:prstGeom prst="rect">
          <a:avLst/>
        </a:prstGeom>
      </xdr:spPr>
    </xdr:pic>
  </etc:cellImage>
  <etc:cellImage>
    <xdr:pic>
      <xdr:nvPicPr>
        <xdr:cNvPr id="86" name="ID_772CFBF2505E4EF5B48A6AAF87A3DEC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 rot="21600000">
          <a:off x="809625" y="7258685"/>
          <a:ext cx="1508760" cy="1885950"/>
        </a:xfrm>
        <a:prstGeom prst="rect">
          <a:avLst/>
        </a:prstGeom>
      </xdr:spPr>
    </xdr:pic>
  </etc:cellImage>
  <etc:cellImage>
    <xdr:pic>
      <xdr:nvPicPr>
        <xdr:cNvPr id="107" name="ID_D11ADE9EB8244E7C91E658DDCA07E45D" descr="upload_post_object_v2_351591341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81050" y="126675515"/>
          <a:ext cx="1727835" cy="1154430"/>
        </a:xfrm>
        <a:prstGeom prst="rect">
          <a:avLst/>
        </a:prstGeom>
      </xdr:spPr>
    </xdr:pic>
  </etc:cellImage>
  <etc:cellImage>
    <xdr:pic>
      <xdr:nvPicPr>
        <xdr:cNvPr id="108" name="ID_72E5FDE123144A40827C027BE3070B2B" descr="upload_post_object_v2_351591341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81050" y="122358150"/>
          <a:ext cx="1727835" cy="1154430"/>
        </a:xfrm>
        <a:prstGeom prst="rect">
          <a:avLst/>
        </a:prstGeom>
      </xdr:spPr>
    </xdr:pic>
  </etc:cellImage>
  <etc:cellImage>
    <xdr:pic>
      <xdr:nvPicPr>
        <xdr:cNvPr id="247" name="ID_94E885C8949141E0986EEAA108C715DE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793750" y="149650450"/>
          <a:ext cx="1428750" cy="1090930"/>
        </a:xfrm>
        <a:prstGeom prst="rect">
          <a:avLst/>
        </a:prstGeom>
      </xdr:spPr>
    </xdr:pic>
  </etc:cellImage>
  <etc:cellImage>
    <xdr:pic>
      <xdr:nvPicPr>
        <xdr:cNvPr id="141" name="ID_BD742BD1B2984F4DB36CDECCD38AB5CE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00" y="12816840"/>
          <a:ext cx="1447800" cy="1016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3" name="ID_E1CD475441F14F458D176F6C1FD0C30A"/>
        <xdr:cNvPicPr>
          <a:picLocks noChangeAspect="1"/>
        </xdr:cNvPicPr>
      </xdr:nvPicPr>
      <xdr:blipFill>
        <a:blip r:embed="rId13"/>
        <a:srcRect l="28811" t="33781" r="32636" b="16654"/>
        <a:stretch>
          <a:fillRect/>
        </a:stretch>
      </xdr:blipFill>
      <xdr:spPr>
        <a:xfrm>
          <a:off x="952500" y="16817340"/>
          <a:ext cx="1243330" cy="1066800"/>
        </a:xfrm>
        <a:prstGeom prst="rect">
          <a:avLst/>
        </a:prstGeom>
      </xdr:spPr>
    </xdr:pic>
  </etc:cellImage>
  <etc:cellImage>
    <xdr:pic>
      <xdr:nvPicPr>
        <xdr:cNvPr id="158" name="ID_D8F38E8C6BC247B689F8314E8551113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733425" y="50552985"/>
          <a:ext cx="1743710" cy="1460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0" name="ID_DDA48A2992454A588B8B26B0E53D45EC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47700" y="59962415"/>
          <a:ext cx="1965325" cy="11976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3" name="ID_354AB3C7DCE04E6D880BE494D6880FCB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876300" y="63877190"/>
          <a:ext cx="1475105" cy="1965960"/>
        </a:xfrm>
        <a:prstGeom prst="rect">
          <a:avLst/>
        </a:prstGeom>
      </xdr:spPr>
    </xdr:pic>
  </etc:cellImage>
  <etc:cellImage>
    <xdr:pic>
      <xdr:nvPicPr>
        <xdr:cNvPr id="175" name="ID_F02CD6E768D0430CAEBB61A6B96F16C3"/>
        <xdr:cNvPicPr>
          <a:picLocks noChangeAspect="1"/>
        </xdr:cNvPicPr>
      </xdr:nvPicPr>
      <xdr:blipFill>
        <a:blip r:embed="rId17"/>
        <a:srcRect l="19918" t="19166" r="23584" b="9315"/>
        <a:stretch>
          <a:fillRect/>
        </a:stretch>
      </xdr:blipFill>
      <xdr:spPr>
        <a:xfrm>
          <a:off x="647700" y="88628220"/>
          <a:ext cx="1845945" cy="1047750"/>
        </a:xfrm>
        <a:prstGeom prst="rect">
          <a:avLst/>
        </a:prstGeom>
      </xdr:spPr>
    </xdr:pic>
  </etc:cellImage>
  <etc:cellImage>
    <xdr:pic>
      <xdr:nvPicPr>
        <xdr:cNvPr id="176" name="ID_3785638E05FA4016948654FEBDA353DB"/>
        <xdr:cNvPicPr>
          <a:picLocks noChangeAspect="1"/>
        </xdr:cNvPicPr>
      </xdr:nvPicPr>
      <xdr:blipFill>
        <a:blip r:embed="rId18"/>
        <a:srcRect l="21674" t="17809" r="23718" b="10673"/>
        <a:stretch>
          <a:fillRect/>
        </a:stretch>
      </xdr:blipFill>
      <xdr:spPr>
        <a:xfrm>
          <a:off x="647700" y="91628595"/>
          <a:ext cx="1881505" cy="1104900"/>
        </a:xfrm>
        <a:prstGeom prst="rect">
          <a:avLst/>
        </a:prstGeom>
      </xdr:spPr>
    </xdr:pic>
  </etc:cellImage>
  <etc:cellImage>
    <xdr:pic>
      <xdr:nvPicPr>
        <xdr:cNvPr id="179" name="ID_A84B886796C54DA7AB67716B7D8DCF43"/>
        <xdr:cNvPicPr>
          <a:picLocks noChangeAspect="1"/>
        </xdr:cNvPicPr>
      </xdr:nvPicPr>
      <xdr:blipFill>
        <a:blip r:embed="rId19"/>
        <a:srcRect l="29090" t="9829" r="29090" b="3919"/>
        <a:stretch>
          <a:fillRect/>
        </a:stretch>
      </xdr:blipFill>
      <xdr:spPr>
        <a:xfrm>
          <a:off x="800100" y="94457520"/>
          <a:ext cx="1730375" cy="1600200"/>
        </a:xfrm>
        <a:prstGeom prst="rect">
          <a:avLst/>
        </a:prstGeom>
      </xdr:spPr>
    </xdr:pic>
  </etc:cellImage>
  <etc:cellImage>
    <xdr:pic>
      <xdr:nvPicPr>
        <xdr:cNvPr id="181" name="ID_E898A45BD09E4412960E93A550363232"/>
        <xdr:cNvPicPr>
          <a:picLocks noChangeAspect="1"/>
        </xdr:cNvPicPr>
      </xdr:nvPicPr>
      <xdr:blipFill>
        <a:blip r:embed="rId20"/>
        <a:srcRect l="21261" t="24409" r="31055" b="11900"/>
        <a:stretch>
          <a:fillRect/>
        </a:stretch>
      </xdr:blipFill>
      <xdr:spPr>
        <a:xfrm>
          <a:off x="647700" y="98268790"/>
          <a:ext cx="1866900" cy="1118235"/>
        </a:xfrm>
        <a:prstGeom prst="rect">
          <a:avLst/>
        </a:prstGeom>
      </xdr:spPr>
    </xdr:pic>
  </etc:cellImage>
  <etc:cellImage>
    <xdr:pic>
      <xdr:nvPicPr>
        <xdr:cNvPr id="182" name="ID_031AAC6522EB45AFB7C830A475FF31DA"/>
        <xdr:cNvPicPr>
          <a:picLocks noChangeAspect="1"/>
        </xdr:cNvPicPr>
      </xdr:nvPicPr>
      <xdr:blipFill>
        <a:blip r:embed="rId21"/>
        <a:srcRect l="17376" t="16620" r="26547" b="7400"/>
        <a:stretch>
          <a:fillRect/>
        </a:stretch>
      </xdr:blipFill>
      <xdr:spPr>
        <a:xfrm>
          <a:off x="876300" y="101734620"/>
          <a:ext cx="1630680" cy="990600"/>
        </a:xfrm>
        <a:prstGeom prst="rect">
          <a:avLst/>
        </a:prstGeom>
      </xdr:spPr>
    </xdr:pic>
  </etc:cellImage>
  <etc:cellImage>
    <xdr:pic>
      <xdr:nvPicPr>
        <xdr:cNvPr id="183" name="ID_50FF111611194048B6D2B07D5A1E4877"/>
        <xdr:cNvPicPr>
          <a:picLocks noChangeAspect="1"/>
        </xdr:cNvPicPr>
      </xdr:nvPicPr>
      <xdr:blipFill>
        <a:blip r:embed="rId22"/>
        <a:srcRect l="32705" t="13748" r="35082" b="3311"/>
        <a:stretch>
          <a:fillRect/>
        </a:stretch>
      </xdr:blipFill>
      <xdr:spPr>
        <a:xfrm>
          <a:off x="837565" y="104959150"/>
          <a:ext cx="1505585" cy="1737995"/>
        </a:xfrm>
        <a:prstGeom prst="rect">
          <a:avLst/>
        </a:prstGeom>
      </xdr:spPr>
    </xdr:pic>
  </etc:cellImage>
  <etc:cellImage>
    <xdr:pic>
      <xdr:nvPicPr>
        <xdr:cNvPr id="225" name="ID_736F8C9D11A9465483FA124F3ECDEA29" descr="upload_post_object_v2_3181522635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33450" y="199127745"/>
          <a:ext cx="1219200" cy="2156460"/>
        </a:xfrm>
        <a:prstGeom prst="rect">
          <a:avLst/>
        </a:prstGeom>
      </xdr:spPr>
    </xdr:pic>
  </etc:cellImage>
  <etc:cellImage>
    <xdr:pic>
      <xdr:nvPicPr>
        <xdr:cNvPr id="284" name="ID_3EB7979C09BC42D3A56CFA3694F8A786" descr="upload_post_object_v2_125000256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723900" y="204378560"/>
          <a:ext cx="1676400" cy="967740"/>
        </a:xfrm>
        <a:prstGeom prst="rect">
          <a:avLst/>
        </a:prstGeom>
      </xdr:spPr>
    </xdr:pic>
  </etc:cellImage>
  <etc:cellImage>
    <xdr:pic>
      <xdr:nvPicPr>
        <xdr:cNvPr id="227" name="ID_979008D154E84CAE8C2E41E48AA10A5E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 rot="21600000" flipH="1">
          <a:off x="918210" y="207817085"/>
          <a:ext cx="1420495" cy="1154430"/>
        </a:xfrm>
        <a:prstGeom prst="rect">
          <a:avLst/>
        </a:prstGeom>
      </xdr:spPr>
    </xdr:pic>
  </etc:cellImage>
  <etc:cellImage>
    <xdr:pic>
      <xdr:nvPicPr>
        <xdr:cNvPr id="250" name="ID_919358B2BFB34F22B517820A9FF73A8E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666750" y="178683920"/>
          <a:ext cx="1888490" cy="1313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3" name="ID_C394D2A53FE4481CAF49C6C2F99983A7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704850" y="147977860"/>
          <a:ext cx="1771650" cy="32454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5" name="ID_7F2AE2E523E64F89A3859CC3C7777597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609600" y="67763390"/>
          <a:ext cx="1969135" cy="15792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96" name="ID_755FCACC314D4F0687C0ACC6EA9B1512"/>
        <xdr:cNvPicPr>
          <a:picLocks noChangeAspect="1"/>
        </xdr:cNvPicPr>
      </xdr:nvPicPr>
      <xdr:blipFill>
        <a:blip r:embed="rId29"/>
        <a:srcRect r="15310"/>
        <a:stretch>
          <a:fillRect/>
        </a:stretch>
      </xdr:blipFill>
      <xdr:spPr>
        <a:xfrm rot="21600000">
          <a:off x="761365" y="143806545"/>
          <a:ext cx="1638935" cy="1216660"/>
        </a:xfrm>
        <a:prstGeom prst="rect">
          <a:avLst/>
        </a:prstGeom>
      </xdr:spPr>
    </xdr:pic>
  </etc:cellImage>
  <etc:cellImage>
    <xdr:pic>
      <xdr:nvPicPr>
        <xdr:cNvPr id="334" name="ID_4C740A772DEF45E8A9CDE4903B7AE1A4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800100" y="291245925"/>
          <a:ext cx="1717040" cy="1924050"/>
        </a:xfrm>
        <a:prstGeom prst="rect">
          <a:avLst/>
        </a:prstGeom>
      </xdr:spPr>
    </xdr:pic>
  </etc:cellImage>
  <etc:cellImage>
    <xdr:pic>
      <xdr:nvPicPr>
        <xdr:cNvPr id="342" name="ID_641837342E794B5684D07F690D325159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590550" y="323298820"/>
          <a:ext cx="1887220" cy="2519680"/>
        </a:xfrm>
        <a:prstGeom prst="rect">
          <a:avLst/>
        </a:prstGeom>
      </xdr:spPr>
    </xdr:pic>
  </etc:cellImage>
  <etc:cellImage>
    <xdr:pic>
      <xdr:nvPicPr>
        <xdr:cNvPr id="343" name="ID_665D0C7CCB0F413D8FB7930F4EE51484"/>
        <xdr:cNvPicPr>
          <a:picLocks noChangeAspect="1"/>
        </xdr:cNvPicPr>
      </xdr:nvPicPr>
      <xdr:blipFill>
        <a:blip r:embed="rId32"/>
        <a:srcRect l="13321" t="4898" r="14080" b="7377"/>
        <a:stretch>
          <a:fillRect/>
        </a:stretch>
      </xdr:blipFill>
      <xdr:spPr>
        <a:xfrm>
          <a:off x="695325" y="327785095"/>
          <a:ext cx="1903095" cy="14484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6" name="ID_35D10C7DB59D42FA9134B01FD0283FAE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69950" y="382331595"/>
          <a:ext cx="1428750" cy="1090930"/>
        </a:xfrm>
        <a:prstGeom prst="rect">
          <a:avLst/>
        </a:prstGeom>
      </xdr:spPr>
    </xdr:pic>
  </etc:cellImage>
  <etc:cellImage>
    <xdr:pic>
      <xdr:nvPicPr>
        <xdr:cNvPr id="49" name="ID_EBAA41129E984DB49C9C55BC419BBB93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781050" y="69132450"/>
          <a:ext cx="1637665" cy="29787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43ED8F5B67A54D54829CCEFAB42426D1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666750" y="81166970"/>
          <a:ext cx="2371725" cy="1257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5" name="ID_B3B8E11C35E64107AC085CC39B00CCF2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648335" y="76464795"/>
          <a:ext cx="2191385" cy="21964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" name="ID_6D136373303744DAA12E721DD135520B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622300" y="6576060"/>
          <a:ext cx="1951990" cy="17564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" name="ID_1E5524D8A588472FBB064AF3493C81F6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47700" y="22269450"/>
          <a:ext cx="1870075" cy="1993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5" name="ID_168A9D8C53AD432F8081CC5E8D992C86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622300" y="33851850"/>
          <a:ext cx="1835150" cy="2016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6" name="ID_7F0A1A902BBD48839088784E85D6EF94"/>
        <xdr:cNvPicPr/>
      </xdr:nvPicPr>
      <xdr:blipFill>
        <a:blip r:embed="rId39"/>
        <a:stretch>
          <a:fillRect/>
        </a:stretch>
      </xdr:blipFill>
      <xdr:spPr>
        <a:xfrm>
          <a:off x="765175" y="3357245"/>
          <a:ext cx="1686560" cy="2473325"/>
        </a:xfrm>
        <a:prstGeom prst="rect">
          <a:avLst/>
        </a:prstGeom>
      </xdr:spPr>
    </xdr:pic>
  </etc:cellImage>
  <etc:cellImage>
    <xdr:pic>
      <xdr:nvPicPr>
        <xdr:cNvPr id="684" name="ID_D758BBC5AAA84794BECC17CB5B5BBC62" descr="post_object_image_198857561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676910" y="91239340"/>
          <a:ext cx="1785620" cy="895350"/>
        </a:xfrm>
        <a:prstGeom prst="rect">
          <a:avLst/>
        </a:prstGeom>
      </xdr:spPr>
    </xdr:pic>
  </etc:cellImage>
  <etc:cellImage>
    <xdr:pic>
      <xdr:nvPicPr>
        <xdr:cNvPr id="686" name="ID_D66242F7B2B444DA8F6CD8142A6AD2CB" descr="post_object_image_2556005014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9145905" y="328641710"/>
          <a:ext cx="638175" cy="1093470"/>
        </a:xfrm>
        <a:prstGeom prst="rect">
          <a:avLst/>
        </a:prstGeom>
      </xdr:spPr>
    </xdr:pic>
  </etc:cellImage>
  <etc:cellImage>
    <xdr:pic>
      <xdr:nvPicPr>
        <xdr:cNvPr id="319" name="ID_CC61116056E846E5BB975E0688FBD8FF" descr="post_object_image_2133113191"/>
        <xdr:cNvPicPr/>
      </xdr:nvPicPr>
      <xdr:blipFill>
        <a:blip r:embed="rId42"/>
        <a:stretch>
          <a:fillRect/>
        </a:stretch>
      </xdr:blipFill>
      <xdr:spPr>
        <a:xfrm>
          <a:off x="0" y="0"/>
          <a:ext cx="4160520" cy="6362700"/>
        </a:xfrm>
        <a:prstGeom prst="rect">
          <a:avLst/>
        </a:prstGeom>
      </xdr:spPr>
    </xdr:pic>
  </etc:cellImage>
  <etc:cellImage>
    <xdr:pic>
      <xdr:nvPicPr>
        <xdr:cNvPr id="638" name="ID_E6D0013F89AF49D490667C1B80CB2905" descr="post_object_image_619206830"/>
        <xdr:cNvPicPr/>
      </xdr:nvPicPr>
      <xdr:blipFill>
        <a:blip r:embed="rId43"/>
        <a:stretch>
          <a:fillRect/>
        </a:stretch>
      </xdr:blipFill>
      <xdr:spPr>
        <a:xfrm>
          <a:off x="0" y="0"/>
          <a:ext cx="3314700" cy="526542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<sst xmlns="http://schemas.openxmlformats.org/spreadsheetml/2006/main" count="391" uniqueCount="164">
  <si>
    <t>附件1：初步采购需求（广州美术学院佛山校区教学家具清单及技术参数要求）</t>
  </si>
  <si>
    <t>序号</t>
  </si>
  <si>
    <t>产品彩图</t>
  </si>
  <si>
    <t>产品名称</t>
  </si>
  <si>
    <t>家具类别</t>
  </si>
  <si>
    <t>规格（W*D*H-MM）</t>
  </si>
  <si>
    <t>颜色</t>
  </si>
  <si>
    <t>材质说明</t>
  </si>
  <si>
    <t>采购分类</t>
  </si>
  <si>
    <t>单位</t>
  </si>
  <si>
    <t>数量</t>
  </si>
  <si>
    <t>单价</t>
  </si>
  <si>
    <t>总价</t>
  </si>
  <si>
    <t>备注</t>
  </si>
  <si>
    <t>桌子a</t>
  </si>
  <si>
    <t>桌子</t>
  </si>
  <si>
    <t>1200*500*750</t>
  </si>
  <si>
    <t>白色</t>
  </si>
  <si>
    <t>1、板材：采用浸渍胶膜纸饰面刨花板，符合GB/T 15102-2017、GB/T 17657-2022、GB/T 4897-2015、GB/T39600-2021、LY/T 1985-2011、JC/T 2039-2010、GB 8624-2012、HJ 571-2010、GB/T 36022-2018标准；甲醛释放量(气候箱法)≤0.025mg/m³，室内用人造板及其制品甲醛释放量分级达到ENF级；氨释放量(干燥器法)未检出；抗细菌性能：大肠埃希氏菌、表皮葡萄球菌、白色葡萄球菌等抗细菌率均≥99%，防霉菌性能：黑曲霉、宛氏拟青霉、出芽短梗霉等的防霉菌等级均达到0级；密度≥0.6g/cm³，耐高温性能：无裂纹；品质属性：挥发性有机化合物(72h)-苯、甲苯、二甲苯、总挥发性有机化合物(TVOC)等均要未检出；握螺钉力板面≥1500N，板边≥1100N；表面耐香烟灼烧达到5级，表面耐干热达到5级，表面耐污染腐蚀达到5级，表面耐龟裂达到5级，表面耐水蒸气达到5级，耐光色牢度达到5级；燃烧性能等级达到B1级，燃烧增长速率指数FIGRA0.2MJ≤120W/s,火焰横向蔓延未到达试样长翼边缘,600s的总放热量THR600s ≤7.5MJ,60s内焰尖高度Fs≤150mm，60s内无燃烧滴落物引燃滤纸现象，五氯苯酚(PCP)含量未检出。
2、封边：采用PVC封边条，符合QB/T4463-2013、SN/T3814-2014、GB/T43355-2023标准；短链氯化石蜡含量未检出，抗病毒活性率≥99.00%；外观：表面应无皱纹、裂纹、折痕、暗条痕、染色线、刀线、油渍、污点、黑斑、粘胶和杂质，无明显的气泡、针孔、划痕、波纹等瑕疵，表面应光滑，花纹应清晰、均匀，无漏印。压纹(压花)表面应有统一的花式。且压纹应清晰、均匀；耐干热性符合要求，耐磨性符合要求，耐开裂性(耐龟裂性)≥2级，耐老化性符合要求，耐冷热循环符合要求，耐光色牢度（灰色样卡）≥4 级；甲醛释放量未检出，氯乙烯单体未检出，可迁移元素(可溶性重金属)：铅、镉、铬、汞、砷、钡、锑、硒均未检出；邻苯二甲酸酯(DBP、BBP、DEHP、DNOP、DINP和 DIDP)的总量未检出；多溴联苯(PBB)未检出；多溴联苯醚(PBDE)未检出。
3、热熔胶：苯未检出，溶剂型胶粘剂VOC含量限量≤5g/L，黏合强度大，稳定性强，符合GB18583-2008《室内装饰装修材料胶粘剂中有害物质限量》、HJ2541-2016《环境标志产品技术要求胶粘剂》、GB 33372-2020《胶粘剂挥发性有机化合物限量》标准。
4、脚架：采用冷轧钢管制作而成，冷轧钢管符合QB/T 4767-2014、QB/T3827-1999、QB/T3826-1999、QB/T3828-1999、GB/T 10125-2021、GB/T 6461-2002、GB/T1741-2020、QB/T4371-2012、GB/T 700-2006、GB/T 4336-2016标准，金属件外观性能要求合格，耐腐蚀180h后，检查划道两侧3mm以外，应无锈迹、剥落、起皱、变色和失光等现象，180h内，观察在溶液中样板上划道两侧3mm以外,应无鼓泡产生，硬度≥3H、冲击强度：冲击高度400mm，应无剥落、裂纹、皱纹，附着力0级，乙酸盐雾试验（ASS试验）（连续喷雾≥300小时），镀（涂）层对基体的保护等级10级，镀(涂)层本身的耐腐蚀等级10级，中性盐雾（连续喷雾≥300小时），镀(涂)层对基体的保护等级10级，镀(涂)层本身的耐腐蚀等级10级，铜盐加速乙酸盐雾（连续喷雾≥300小时），镀（涂）层对基体的保护等级10级，耐霉菌性：≥4种霉菌，耐霉菌性等级均达到0级，抗菌性能：≥4种菌种，抑菌率均≥95%，下屈服强度≥195N/mm²；抗拉强度315~430N/mm²；断后伸长率≥26%；化学成分：C≤ 0.12%,Si≤ 0.3% ,Mn≤ 0.5%,P≤0.035%，S≤ 0.035%，Ni≤0.3% Cr≤ 0.3%,Cu≤ 0.3%,N≤ 0.012%，弯曲试验：试验后，试样弯曲部位外表面无肉眼可见的裂纹。
5、脚轮：万向刹车轮，符合QB/T 4765-2014 、SN/T 3814-2014 、SN/T 2249-2023 标准；外观：脚轮的轮面应光洁，不应有裂纹、伤痕、毛边等缺陷；金属件的表面应光滑平整，应无锈蚀、毛刺刃口、露底等缺陷；装配：转动零部件应转动灵活，应无卡滞及松脱现象；脚轮零部件之间应装配牢固，轮轴不应随车轮转动；抗冲击性符合要求；滚动阻力符合要求；旋转阻力符合要求；静载荷符合要求；短链氯化石蜡未检出；34种增塑剂均未检出。
6、配置书包挂扣及水瓶挂扣。</t>
  </si>
  <si>
    <t>教学</t>
  </si>
  <si>
    <t>张</t>
  </si>
  <si>
    <t>椅子a</t>
  </si>
  <si>
    <t>椅子</t>
  </si>
  <si>
    <t>常规</t>
  </si>
  <si>
    <t>西皮颜色
白色、橙色、黄色</t>
  </si>
  <si>
    <t>1、面料：采用西皮，游离甲醛未检出，挥发性有机物（V0C）未检出，防霉等级（桔青霉）达到1级，透气性好，韧性高，符合GB/T16799-2018《家具用皮革》；GB20400-2006《皮革和皮毛有害物质限量》；HJ507-2009《环境标志产品技术要求 皮革和合成革》；QB/T 4199-2011《皮革防霉性能测试方法》标准。
2、海绵：采用高弹阻燃海绵，阻燃I级，通过香烟抗引燃特性试验，回弹率≥45%，拉伸强度≥250Kpa，表观密度≥37kg/m³，75%压缩永久变形≤5%，符合GB/T 10802-2023《通用软质聚氨酯泡沫塑料》；GB 17927.1-2011《软体家具 床垫和沙发 抗引燃特性的评定 第1部分：阴燃的香烟》标准。
3、座板：采用优质曲木板，符合GB/T 44689-2024 、GB/T 35601-2024 、GB/T 17657-2022标准；甲醛释放量(干燥器法)≤0.2mg/L，苯未检出，甲苯未检出，二甲苯未检出，总挥发性有机化合物（TVOC）未检出，气味等级≤1级。
4、背靠：全新进口PP+玻纤材质，汽车级西皮套舒适背垫。
5、脚架：采用冷轧钢管制作而成，冷轧钢管符合QB/T 4767-2014、QB/T3827-1999、QB/T3826-1999、QB/T3828-1999、GB/T 10125-2021、GB/T 6461-2002、GB/T1741-2020、QB/T4371-2012、GB/T 700-2006、GB/T 4336-2016标准，金属件外观性能要求合格，耐腐蚀180h后，检查划道两侧3mm以外，应无锈迹、剥落、起皱、变色和失光等现象，180h内，观察在溶液中样板上划道两侧3mm以外,应无鼓泡产生，硬度≥3H、冲击强度：冲击高度400mm，应无剥落、裂纹、皱纹，附着力0级，乙酸盐雾试验（ASS试验）（连续喷雾≥300小时），镀（涂）层对基体的保护等级10级，镀(涂)层本身的耐腐蚀等级10级，中性盐雾（连续喷雾≥300小时），镀(涂)层对基体的保护等级10级，镀(涂)层本身的耐腐蚀等级10级，铜盐加速乙酸盐雾（连续喷雾≥300小时），镀（涂）层对基体的保护等级10级，耐霉菌性：≥4种霉菌，耐霉菌性等级均达到0级，抗菌性能：≥4种菌种，抑菌率均≥95%，下屈服强度≥195N/mm²；抗拉强度315~430N/mm²；断后伸长率≥26%；化学成分：C≤ 0.12%,Si≤ 0.3% ,Mn≤ 0.5%,P≤0.035%，S≤ 0.035%，Ni≤0.3% Cr≤ 0.3%,Cu≤ 0.3%,N≤ 0.012%，弯曲试验：试验后，试样弯曲部位外表面无肉眼可见的裂纹。</t>
  </si>
  <si>
    <t xml:space="preserve">储物柜b1
</t>
  </si>
  <si>
    <t>储物柜</t>
  </si>
  <si>
    <t>立面投影3.0*2.4米=7.2平方米</t>
  </si>
  <si>
    <t>如图</t>
  </si>
  <si>
    <t>1、板材：采用浸渍胶膜纸饰面刨花板，符合GB/T 15102-2017、GB/T 17657-2022、GB/T 4897-2015、GB/T39600-2021、LY/T 1985-2011、JC/T 2039-2010、GB 8624-2012、HJ 571-2010、GB/T 36022-2018标准；甲醛释放量(气候箱法)≤0.025mg/m³，室内用人造板及其制品甲醛释放量分级达到ENF级；氨释放量(干燥器法)未检出；抗细菌性能：大肠埃希氏菌、表皮葡萄球菌、白色葡萄球菌等抗细菌率均≥99%，防霉菌性能：黑曲霉、宛氏拟青霉、出芽短梗霉等的防霉菌等级均达到0级；密度≥0.6g/cm³，耐高温性能：无裂纹；品质属性：挥发性有机化合物(72h)-苯、甲苯、二甲苯、总挥发性有机化合物(TVOC)等均要未检出；握螺钉力板面≥1500N，板边≥1100N；表面耐香烟灼烧达到5级，表面耐干热达到5级，表面耐污染腐蚀达到5级，表面耐龟裂达到5级，表面耐水蒸气达到5级，耐光色牢度达到5级；燃烧性能等级达到B1级，燃烧增长速率指数FIGRA0.2MJ≤120W/s,火焰横向蔓延未到达试样长翼边缘,600s的总放热量THR600s ≤7.5MJ,60s内焰尖高度Fs≤150mm，60s内无燃烧滴落物引燃滤纸现象，五氯苯酚(PCP)含量未检出。
2、封边：采用PVC封边条，符合QB/T4463-2013、SN/T3814-2014、GB/T43355-2023标准；短链氯化石蜡含量未检出，抗病毒活性率≥99.00%；外观：表面应无皱纹、裂纹、折痕、暗条痕、染色线、刀线、油渍、污点、黑斑、粘胶和杂质，无明显的气泡、针孔、划痕、波纹等瑕疵，表面应光滑，花纹应清晰、均匀，无漏印。压纹(压花)表面应有统一的花式。且压纹应清晰、均匀；耐干热性符合要求，耐磨性符合要求，耐开裂性(耐龟裂性)≥2级，耐老化性符合要求，耐冷热循环符合要求，耐光色牢度（灰色样卡）≥4 级；甲醛释放量未检出，氯乙烯单体未检出，可迁移元素(可溶性重金属)：铅、镉、铬、汞、砷、钡、锑、硒均未检出；邻苯二甲酸酯(DBP、BBP、DEHP、DNOP、DINP和 DIDP)的总量未检出；多溴联苯(PBB)未检出；多溴联苯醚(PBDE)未检出。
3、热熔胶：苯未检出，溶剂型胶粘剂VOC含量限量≤5g/L，黏合强度大，稳定性强，符合GB18583-2008《室内装饰装修材料胶粘剂中有害物质限量》、HJ2541-2016《环境标志产品技术要求胶粘剂》、GB 33372-2020《胶粘剂挥发性有机化合物限量》标准。
4、三合一连接件：中性盐雾试验（NSS）连续喷雾≥200h，镀（涂）层对基体的保护等级达到10级，镀（涂）层本身耐腐蚀等级达到10级，符合QB/T3826-1999《轻工产品金属镀层和化学处理层的耐腐蚀试验方法中性盐雾试验(NSS)法》；GB/T28203-2011《家具用连接件技术要求及试验方法》标准。
5、门铰：采用阻尼门铰，耐久性检测≥20万次，功能无损坏；符合QB/T 2189-2013《家具五金 杯状暗铰链》标准。
6、嵌入式拉手带锁</t>
  </si>
  <si>
    <t>个</t>
  </si>
  <si>
    <t>讨论桌e</t>
  </si>
  <si>
    <t>L3200*W1000*H750</t>
  </si>
  <si>
    <t>1、板材：采用浸渍胶膜纸饰面刨花板，符合GB/T 15102-2017、GB/T 17657-2022、GB/T 4897-2015、GB/T39600-2021、LY/T 1985-2011、JC/T 2039-2010、GB 8624-2012、HJ 571-2010、GB/T 36022-2018标准；甲醛释放量(气候箱法)≤0.025mg/m³，室内用人造板及其制品甲醛释放量分级达到ENF级；氨释放量(干燥器法)未检出；抗细菌性能：大肠埃希氏菌、表皮葡萄球菌、白色葡萄球菌等抗细菌率均≥99%，防霉菌性能：黑曲霉、宛氏拟青霉、出芽短梗霉等的防霉菌等级均达到0级；密度≥0.6g/cm³，耐高温性能：无裂纹；品质属性：挥发性有机化合物(72h)-苯、甲苯、二甲苯、总挥发性有机化合物(TVOC)等均要未检出；握螺钉力板面≥1500N，板边≥1100N；表面耐香烟灼烧达到5级，表面耐干热达到5级，表面耐污染腐蚀达到5级，表面耐龟裂达到5级，表面耐水蒸气达到5级，耐光色牢度达到5级；燃烧性能等级达到B1级，燃烧增长速率指数FIGRA0.2MJ≤120W/s,火焰横向蔓延未到达试样长翼边缘,600s的总放热量THR600s ≤7.5MJ,60s内焰尖高度Fs≤150mm，60s内无燃烧滴落物引燃滤纸现象，五氯苯酚(PCP)含量未检出。
2、封边：采用PVC封边条，符合QB/T4463-2013、SN/T3814-2014、GB/T43355-2023标准；短链氯化石蜡含量未检出，抗病毒活性率≥99.00%；外观：表面应无皱纹、裂纹、折痕、暗条痕、染色线、刀线、油渍、污点、黑斑、粘胶和杂质，无明显的气泡、针孔、划痕、波纹等瑕疵，表面应光滑，花纹应清晰、均匀，无漏印。压纹(压花)表面应有统一的花式。且压纹应清晰、均匀；耐干热性符合要求，耐磨性符合要求，耐开裂性(耐龟裂性)≥2级，耐老化性符合要求，耐冷热循环符合要求，耐光色牢度（灰色样卡）≥4 级；甲醛释放量未检出，氯乙烯单体未检出，可迁移元素(可溶性重金属)：铅、镉、铬、汞、砷、钡、锑、硒均未检出；邻苯二甲酸酯(DBP、BBP、DEHP、DNOP、DINP和 DIDP)的总量未检出；多溴联苯(PBB)未检出；多溴联苯醚(PBDE)未检出。
3、热熔胶：苯未检出，溶剂型胶粘剂VOC含量限量≤5g/L，黏合强度大，稳定性强，符合GB18583-2008《室内装饰装修材料胶粘剂中有害物质限量》、HJ2541-2016《环境标志产品技术要求胶粘剂》、GB 33372-2020《胶粘剂挥发性有机化合物限量》标准。
4、脚架：采用铝合金，桌面采用铝合金包边工艺，桌面包边和桌脚采用压铸件一体连接成型，结构稳定。</t>
  </si>
  <si>
    <t>茶水柜a</t>
  </si>
  <si>
    <t>茶水柜</t>
  </si>
  <si>
    <t>1200*400*750</t>
  </si>
  <si>
    <t>1、板材：采用浸渍胶膜纸饰面刨花板，符合GB/T 15102-2017、GB/T 17657-2022、GB/T 4897-2015、GB/T39600-2021、LY/T 1985-2011、JC/T 2039-2010、GB 8624-2012、HJ 571-2010、GB/T 36022-2018标准；甲醛释放量(气候箱法)≤0.025mg/m³，室内用人造板及其制品甲醛释放量分级达到ENF级；氨释放量(干燥器法)未检出；抗细菌性能：大肠埃希氏菌、表皮葡萄球菌、白色葡萄球菌等抗细菌率均≥99%，防霉菌性能：黑曲霉、宛氏拟青霉、出芽短梗霉等的防霉菌等级均达到0级；密度≥0.6g/cm³，耐高温性能：无裂纹；品质属性：挥发性有机化合物(72h)-苯、甲苯、二甲苯、总挥发性有机化合物(TVOC)等均要未检出；握螺钉力板面≥1500N，板边≥1100N；表面耐香烟灼烧达到5级，表面耐干热达到5级，表面耐污染腐蚀达到5级，表面耐龟裂达到5级，表面耐水蒸气达到5级，耐光色牢度达到5级；燃烧性能等级达到B1级，燃烧增长速率指数FIGRA0.2MJ≤120W/s,火焰横向蔓延未到达试样长翼边缘,600s的总放热量THR600s ≤7.5MJ,60s内焰尖高度Fs≤150mm，60s内无燃烧滴落物引燃滤纸现象，五氯苯酚(PCP)含量未检出。
2、封边：采用PVC封边条，符合QB/T4463-2013、SN/T3814-2014、GB/T43355-2023标准；短链氯化石蜡含量未检出，抗病毒活性率≥99.00%；外观：表面应无皱纹、裂纹、折痕、暗条痕、染色线、刀线、油渍、污点、黑斑、粘胶和杂质，无明显的气泡、针孔、划痕、波纹等瑕疵，表面应光滑，花纹应清晰、均匀，无漏印。压纹(压花)表面应有统一的花式。且压纹应清晰、均匀；耐干热性符合要求，耐磨性符合要求，耐开裂性(耐龟裂性)≥2级，耐老化性符合要求，耐冷热循环符合要求，耐光色牢度（灰色样卡）≥4 级；甲醛释放量未检出，氯乙烯单体未检出，可迁移元素(可溶性重金属)：铅、镉、铬、汞、砷、钡、锑、硒均未检出；邻苯二甲酸酯(DBP、BBP、DEHP、DNOP、DINP和 DIDP)的总量未检出；多溴联苯(PBB)未检出；多溴联苯醚(PBDE)未检出。
3、热熔胶：苯未检出，溶剂型胶粘剂VOC含量限量≤5g/L，黏合强度大，稳定性强，符合GB18583-2008《室内装饰装修材料胶粘剂中有害物质限量》、HJ2541-2016《环境标志产品技术要求胶粘剂》、GB 33372-2020《胶粘剂挥发性有机化合物限量》标准。
4、三合一连接件：中性盐雾试验（NSS）连续喷雾≥200h，镀（涂）层对基体的保护等级达到10级，镀（涂）层本身耐腐蚀等级达到10级，符合QB/T3826-1999《轻工产品金属镀层和化学处理层的耐腐蚀试验方法中性盐雾试验(NSS)法》；GB/T28203-2011《家具用连接件技术要求及试验方法》标准。
5、导轨：采用阻尼导轨，抽屉导轨组件底部变形检测合格；抽屉导轨组件结构强度检测合格；耐久性检测≥20万次，功能无损；符合QB/T 2454-2013《家具五金抽屉导轨》标准。
6、门铰：采用阻尼门铰，耐久性检测≥20万次，功能无损坏；符合QB/T 2189-2013《家具五金 杯状暗铰链》标准。</t>
  </si>
  <si>
    <t>组合沙发1</t>
  </si>
  <si>
    <t>沙发</t>
  </si>
  <si>
    <t>4480*1810*950</t>
  </si>
  <si>
    <t>1、面料：采用西皮，干擦500次、湿擦250次、碱性汗液80次均合格，涂层厚度25μm均≥4级；涂层粘着牢度≥2.5N/10mm；耐折牢度(50000次)无裂纹；耐磨性(CS-10,500g,500r)无明显损伤、剥落；气味≤3级；pH≥3，材质鉴别(PVC/PU革)：聚氯乙烯(PVC)人造革(人造革)，符合GB/T16799-2018《家具用皮革》；GB/T30695-2014《聚氯乙烯、聚氨酯人造革(合成革)材质鉴别方法》标准。
2、海绵：采用高弹阻燃海绵，阻燃II级，通过模拟火柴火焰引燃试验，回弹率≥45%，拉伸强度≥130Kpa，表观密度偏差±2.0kg/m³，75%压缩永久变形≤5%，65%/25%压陷比≥2.0；气味等级≥7级，断裂伸长率≥160%；撕裂强度≥3.5N/cm；干热老化后拉伸强度≥95kPa；干热老化后拉伸强度变化率≤±20%；湿热老化后拉伸强度≥120kPa；湿热老化后拉伸强度变化率≤±30%；甲醛散发未检出，符合GB/T 10802-2023《通用软质聚氨酯泡沫塑料》；GB 17927-2024《家具阻燃性能安全技术规范》标准。
3、框架：采用优质橡木实木方钉架，经过烘干、杀虫、除菌处理，经过防虫、防霉变处理，甲醛释放量≤0.04mg/m3，木材含水率:6-8%，符合GB/T 1927.4-2021《无疵小试样木材物理力学性质试验方法第4部分:含水率测定》、GB/T 3324-2024《木家具通用技术条件》标准。</t>
  </si>
  <si>
    <t>组</t>
  </si>
  <si>
    <t>组合沙发2</t>
  </si>
  <si>
    <t>2765*610*950</t>
  </si>
  <si>
    <t>组合沙发3</t>
  </si>
  <si>
    <t>3110*1880*950</t>
  </si>
  <si>
    <t>组合沙发4</t>
  </si>
  <si>
    <t>组合沙发5</t>
  </si>
  <si>
    <t>休闲茶几a</t>
  </si>
  <si>
    <t>茶几</t>
  </si>
  <si>
    <t>Φ900*760</t>
  </si>
  <si>
    <t>1、面板：哑光烤漆工艺，基材采用中密度纤维板，符合GB/T 11718-2021、QB/T4371-2012、JC/T 2039-2010、GB/T 29899-2024标准，甲醛释放量(气候箱法)未检出；抗菌性能：大肠杆菌(大肠埃希氏菌)的抑菌率≥99%；防霉性能：黑曲霉的防霉等级达到0级；物理力学性能：静曲强度≥35MPa、弹性模量≥7200MPa、内胶合强度≥0.9MPa；品质属性：挥发性有机化合物释放浓度(7d)-苯、甲苯、二甲苯、总挥发性有机化合物(TVOC)等均未检出；
2、脚架：中密度纤维板基材贴实木木皮，木皮符合GB/T13010-2020、LY/T1985-2011、GB/T17657-2022标准；厚度≥0.8mm，单板含水率≤10%，甲醛释放量(干燥器法)≤0.2mg/L，五氯苯酚未检出，表面粗糙度符合要求。</t>
  </si>
  <si>
    <t>储物柜a1</t>
  </si>
  <si>
    <t>1200*400*2400</t>
  </si>
  <si>
    <t>1、板材：采用浸渍胶膜纸饰面刨花板，符合GB/T 15102-2017、GB/T 17657-2022、GB/T 4897-2015、GB/T39600-2021、LY/T 1985-2011、JC/T 2039-2010、GB 8624-2012、HJ 571-2010、GB/T 36022-2018标准；甲醛释放量(气候箱法)≤0.025mg/m³，室内用人造板及其制品甲醛释放量分级达到ENF级；氨释放量(干燥器法)未检出；抗细菌性能：大肠埃希氏菌、表皮葡萄球菌、白色葡萄球菌等抗细菌率均≥99%，防霉菌性能：黑曲霉、宛氏拟青霉、出芽短梗霉等的防霉菌等级均达到0级；密度≥0.6g/cm³，耐高温性能：无裂纹；品质属性：挥发性有机化合物(72h)-苯、甲苯、二甲苯、总挥发性有机化合物(TVOC)等均要未检出；握螺钉力板面≥1500N，板边≥1100N；表面耐香烟灼烧达到5级，表面耐干热达到5级，表面耐污染腐蚀达到5级，表面耐龟裂达到5级，表面耐水蒸气达到5级，耐光色牢度达到5级；燃烧性能等级达到B1级，燃烧增长速率指数FIGRA0.2MJ≤120W/s,火焰横向蔓延未到达试样长翼边缘,600s的总放热量THR600s ≤7.5MJ,60s内焰尖高度Fs≤150mm，60s内无燃烧滴落物引燃滤纸现象，五氯苯酚(PCP)含量未检出。
2、封边：采用PVC封边条，符合QB/T4463-2013、SN/T3814-2014、GB/T43355-2023标准；短链氯化石蜡含量未检出，抗病毒活性率≥99.00%；外观：表面应无皱纹、裂纹、折痕、暗条痕、染色线、刀线、油渍、污点、黑斑、粘胶和杂质，无明显的气泡、针孔、划痕、波纹等瑕疵，表面应光滑，花纹应清晰、均匀，无漏印。压纹(压花)表面应有统一的花式。且压纹应清晰、均匀；耐干热性符合要求，耐磨性符合要求，耐开裂性(耐龟裂性)≥2级，耐老化性符合要求，耐冷热循环符合要求，耐光色牢度（灰色样卡）≥4 级；甲醛释放量未检出，氯乙烯单体未检出，可迁移元素(可溶性重金属)：铅、镉、铬、汞、砷、钡、锑、硒均未检出；邻苯二甲酸酯(DBP、BBP、DEHP、DNOP、DINP和 DIDP)的总量未检出；多溴联苯(PBB)未检出；多溴联苯醚(PBDE)未检出。
3、热熔胶：苯未检出，溶剂型胶粘剂VOC含量限量≤5g/L，黏合强度大，稳定性强，符合GB18583-2008《室内装饰装修材料胶粘剂中有害物质限量》、HJ2541-2016《环境标志产品技术要求胶粘剂》、GB 33372-2020《胶粘剂挥发性有机化合物限量》标准。
4、三合一连接件：中性盐雾试验（NSS）连续喷雾≥200h，镀（涂）层对基体的保护等级达到10级，镀（涂）层本身耐腐蚀等级达到10级，符合QB/T3826-1999《轻工产品金属镀层和化学处理层的耐腐蚀试验方法中性盐雾试验(NSS)法》；GB/T28203-2011《家具用连接件技术要求及试验方法》标准。
5、门铰：采用阻尼门铰，耐久性检测≥20万次，功能无损坏；符合QB/T 2189-2013《家具五金 杯状暗铰链》标准。
6、钢制锁：符合GB/T 3325-2024、QB/T 1621-2015、GB/T 10125-2021标准；外观性能-金属件：电镀件、喷漆（塑）涂层检测合格；保密度：弹子锁钥匙不同牙花数≥250种，弹子锁互开率≤0.250%；牢固度：锁头固定连接静拉力无松动，弹子锁使用寿命≥10000次，无损；弹子锁钥匙拔出静拉力≤5N，钥匙开启扭矩≤0.35N·m；外观质量：电镀件耐腐蚀≥9级；人造气氛腐蚀试验（盐雾试验）：铜加速乙酸盐雾（CASS）试验周期≥100h，起泡：起泡等级≤1（S1）、生锈：生锈等级≤Ri1、开裂：开裂等级≤1（S1）、剥落：剥落等级≤1（S1）。
7、结构：柜门斜切边拉手。</t>
  </si>
  <si>
    <t>讨论桌j</t>
  </si>
  <si>
    <t>2100*900*750</t>
  </si>
  <si>
    <t>储物柜b2</t>
  </si>
  <si>
    <t>立面投影4*2.4米=9.6平方米</t>
  </si>
  <si>
    <t>桌子j</t>
  </si>
  <si>
    <t>文件柜c（带锁）</t>
  </si>
  <si>
    <t>文件柜</t>
  </si>
  <si>
    <t>1000*400*2000</t>
  </si>
  <si>
    <t>三人沙发b</t>
  </si>
  <si>
    <t>1910*810*650</t>
  </si>
  <si>
    <t>1、面料：采用西皮，干擦500次、湿擦250次、碱性汗液80次均合格，涂层厚度25μm均≥4级；涂层粘着牢度≥2.5N/10mm；耐折牢度(50000次)无裂纹；耐磨性(CS-10,500g,500r)无明显损伤、剥落；气味≤3级；pH≥3，材质鉴别(PVC/PU革)：聚氯乙烯(PVC)人造革(人造革)，符合GB/T16799-2018《家具用皮革》；GB/T30695-2014《聚氯乙烯、聚氨酯人造革(合成革)材质鉴别方法》标准。
2、海绵：采用高弹阻燃海绵，阻燃II级，通过模拟火柴火焰引燃试验，回弹率≥45%，拉伸强度≥130Kpa，表观密度偏差±2.0kg/m³，75%压缩永久变形≤5%，65%/25%压陷比≥2.0；气味等级≥7级，断裂伸长率≥160%；撕裂强度≥3.5N/cm；干热老化后拉伸强度≥95kPa；干热老化后拉伸强度变化率≤±20%；湿热老化后拉伸强度≥120kPa；湿热老化后拉伸强度变化率≤±30%；甲醛散发未检出，符合GB/T 10802-2023《通用软质聚氨酯泡沫塑料》；GB 17927-2024《家具阻燃性能安全技术规范》标准。
3、框架：采用优质橡木实木方钉架，经过烘干、杀虫、除菌处理，经过防虫、防霉变处理，甲醛释放量≤0.04mg/m3，木材含水率:6-8%，符合GB/T 1927.4-2021《无疵小试样木材物理力学性质试验方法第4部分:含水率测定》、GB/T 3324-2024《木家具通用技术条件》标准。
4、脚架：采用冷轧钢管制作而成，冷轧钢管符合QB/T 4767-2014、QB/T3827-1999、QB/T3826-1999、QB/T3828-1999、GB/T 10125-2021、GB/T 6461-2002、GB/T1741-2020、QB/T4371-2012、GB/T 700-2006、GB/T 4336-2016标准，金属件外观性能要求合格，耐腐蚀180h后，检查划道两侧3mm以外，应无锈迹、剥落、起皱、变色和失光等现象，180h内，观察在溶液中样板上划道两侧3mm以外,应无鼓泡产生，硬度≥3H、冲击强度：冲击高度400mm，应无剥落、裂纹、皱纹，附着力0级，乙酸盐雾试验（ASS试验）（连续喷雾≥300小时），镀（涂）层对基体的保护等级10级，镀(涂)层本身的耐腐蚀等级10级，中性盐雾（连续喷雾≥300小时），镀(涂)层对基体的保护等级10级，镀(涂)层本身的耐腐蚀等级10级，铜盐加速乙酸盐雾（连续喷雾≥300小时），镀（涂）层对基体的保护等级10级，耐霉菌性：≥4种霉菌，耐霉菌性等级均达到0级，抗菌性能：≥4种菌种，抑菌率均≥95%，下屈服强度≥195N/mm²；抗拉强度315~430N/mm²；断后伸长率≥26%；化学成分：C≤ 0.12%,Si≤ 0.3% ,Mn≤ 0.5%,P≤0.035%，S≤ 0.035%，Ni≤0.3% Cr≤ 0.3%,Cu≤ 0.3%,N≤ 0.012%，弯曲试验：试验后，试样弯曲部位外表面无肉眼可见的裂纹。</t>
  </si>
  <si>
    <t>单人沙发b</t>
  </si>
  <si>
    <t>920*810*650</t>
  </si>
  <si>
    <t>大茶几</t>
  </si>
  <si>
    <t>1200*600*450</t>
  </si>
  <si>
    <t>浅木纹</t>
  </si>
  <si>
    <t>1、板材：采用浸渍胶膜纸饰面刨花板，符合GB/T 15102-2017、GB/T 17657-2022、GB/T 4897-2015、GB/T39600-2021、LY/T 1985-2011、JC/T 2039-2010、GB 8624-2012、HJ 571-2010、GB/T 36022-2018标准；甲醛释放量(气候箱法)≤0.025mg/m³，室内用人造板及其制品甲醛释放量分级达到ENF级；氨释放量(干燥器法)未检出；抗细菌性能：大肠埃希氏菌、表皮葡萄球菌、白色葡萄球菌等抗细菌率均≥99%，防霉菌性能：黑曲霉、宛氏拟青霉、出芽短梗霉等的防霉菌等级均达到0级；密度≥0.6g/cm³，耐高温性能：无裂纹；品质属性：挥发性有机化合物(72h)-苯、甲苯、二甲苯、总挥发性有机化合物(TVOC)等均要未检出；握螺钉力板面≥1500N，板边≥1100N；表面耐香烟灼烧达到5级，表面耐干热达到5级，表面耐污染腐蚀达到5级，表面耐龟裂达到5级，表面耐水蒸气达到5级，耐光色牢度达到5级；燃烧性能等级达到B1级，燃烧增长速率指数FIGRA0.2MJ≤120W/s,火焰横向蔓延未到达试样长翼边缘,600s的总放热量THR600s ≤7.5MJ,60s内焰尖高度Fs≤150mm，60s内无燃烧滴落物引燃滤纸现象，五氯苯酚(PCP)含量未检出。
2、封边：采用PVC封边条，符合GB/T 32487-2016、GB/T 16422.2-2022、GB/T 24128-2018标准；抗菌性能：肺炎克雷伯氏菌，痤疮丙酸杆菌，抗菌率均≥99%，防霉性能：大毛霉、光孢短柄帚霉，防霉等级均达到0级，可迁移元素的最大限量要求：铅、镉、铬、锑、钡、硒、砷、汞均≤5mg/kg，有害物质限量要求：多环芳烃-苯并[a]芘≤1mg/kg、16种多环芳烃（PAH）总量≤10mg/kg，塑料材料理化性能：耐老化性(氙弧灯人工气候老化)-室内用≥300h，冲击强度的保持率≥68.9%，外观颜色变色评级≥4级，冲击强度≥10J/㎡，理化性能：耐干热性：应无龟裂、无鼓泡、耐磨性，磨30r后无露底现象、耐开裂性（耐龟裂性）≥1级、耐冷热循环性应无龟裂、无鼓泡、耐光色牢度（灰色样卡）≥4级、有害物质限量：甲醛释放量未检出（检出限：0.1mg/L）、氯乙烯单体未检出、邻苯二甲酸酯的总量≤0.1%、多溴联苯(PBB)未检出（检出限：5mg/kg）、多溴联苯醚(PBDE)未检出（检出限：5mg/kg）。
3、热熔胶：总挥发性有机物（TVOC）-水基型-水基型和溶剂型胶粘剂≤40g/L；水基型胶粘剂中有害物质限量值：游离甲醛（橡胶类胶粘剂）≤1.0g/kg，符合GB18583-2008《室内装饰装修材料胶粘剂中有害物质限量》。
4、脚架：采用冷轧钢管制作而成，冷轧钢管符合QB/T 4767-2014、QB/T3827-1999、QB/T3826-1999、QB/T3828-1999、GB/T 10125-2021、GB/T 6461-2002、GB/T1741-2020、QB/T4371-2012、GB/T 700-2006、GB/T 4336-2016标准，金属件外观性能要求合格，耐腐蚀180h后，检查划道两侧3mm以外，应无锈迹、剥落、起皱、变色和失光等现象，180h内，观察在溶液中样板上划道两侧3mm以外,应无鼓泡产生，硬度≥3H、冲击强度：冲击高度400mm，应无剥落、裂纹、皱纹，附着力0级，乙酸盐雾试验（ASS试验）（连续喷雾≥300小时），镀（涂）层对基体的保护等级10级，镀(涂)层本身的耐腐蚀等级10级，中性盐雾（连续喷雾≥300小时），镀(涂)层对基体的保护等级10级，镀(涂)层本身的耐腐蚀等级10级，铜盐加速乙酸盐雾（连续喷雾≥300小时），镀（涂）层对基体的保护等级10级，耐霉菌性：≥4种霉菌，耐霉菌性等级均达到0级，抗菌性能：≥4种菌种，抑菌率均≥95%，下屈服强度≥195N/mm²；抗拉强度315~430N/mm²；断后伸长率≥26%；化学成分：C≤ 0.12%,Si≤ 0.3% ,Mn≤ 0.5%,P≤0.035%，S≤ 0.035%，Ni≤0.3% Cr≤ 0.3%,Cu≤ 0.3%,N≤ 0.012%，弯曲试验：试验后，试样弯曲部位外表面无肉眼可见的裂纹。
5、五金配件：品牌优质五金配件，均经过酸洗、磷洗等防锈处理。</t>
  </si>
  <si>
    <t>小茶几a</t>
  </si>
  <si>
    <t>600*600*450</t>
  </si>
  <si>
    <t>1、板材：采用浸渍胶膜纸饰面刨花板，符合GB/T 15102-2017、GB/T 17657-2022、GB/T 4897-2015、GB/T39600-2021、LY/T 1985-2011、JC/T 2039-2010、GB 8624-2012、HJ 571-2010、GB/T 36022-2018标准；甲醛释放量(气候箱法)≤0.025mg/m³，室内用人造板及其制品甲醛释放量分级达到ENF级；氨释放量(干燥器法)未检出；抗细菌性能：大肠埃希氏菌、表皮葡萄球菌、白色葡萄球菌等抗细菌率均≥99%，防霉菌性能：黑曲霉、宛氏拟青霉、出芽短梗霉等的防霉菌等级均达到0级；密度≥0.6g/cm³，耐高温性能：无裂纹；品质属性：挥发性有机化合物(72h)-苯、甲苯、二甲苯、总挥发性有机化合物(TVOC)等均要未检出；握螺钉力板面≥1500N，板边≥1100N；表面耐香烟灼烧达到5级，表面耐干热达到5级，表面耐污染腐蚀达到5级，表面耐龟裂达到5级，表面耐水蒸气达到5级，耐光色牢度达到5级；燃烧性能等级达到B1级，燃烧增长速率指数FIGRA0.2MJ≤120W/s,火焰横向蔓延未到达试样长翼边缘,600s的总放热量THR600s ≤7.5MJ,60s内焰尖高度Fs≤150mm，60s内无燃烧滴落物引燃滤纸现象，五氯苯酚(PCP)含量未检出。
2、封边：采用PVC封边条，符合GB/T 32487-2016、GB/T 16422.2-2022、GB/T 24128-2018标准；抗菌性能：肺炎克雷伯氏菌，痤疮丙酸杆菌，抗菌率均≥99%，防霉性能：大毛霉、光孢短柄帚霉，防霉等级均达到0级，可迁移元素的最大限量要求：铅、镉、铬、锑、钡、硒、砷、汞均≤5mg/kg，有害物质限量要求：多环芳烃-苯并[a]芘≤1mg/kg、16种多环芳烃（PAH）总量≤10mg/kg，塑料材料理化性能：耐老化性(氙弧灯人工气候老化)-室内用≥300h，冲击强度的保持率≥68.9%，外观颜色变色评级≥4级，冲击强度≥10J/㎡，理化性能：耐干热性：应无龟裂、无鼓泡、耐磨性，磨30r后无露底现象、耐开裂性（耐龟裂性）≥1级、耐冷热循环性应无龟裂、无鼓泡、耐光色牢度（灰色样卡）≥4级、有害物质限量：甲醛释放量未检出（检出限：0.1mg/L）、氯乙烯单体未检出、邻苯二甲酸酯的总量≤0.1%、多溴联苯(PBB)未检出（检出限：5mg/kg）、多溴联苯醚(PBDE)未检出（检出限：5mg/kg）。
3、热熔胶：总挥发性有机物（TVOC）-水基型-水基型和溶剂型胶粘剂≤40g/L；水基型胶粘剂中有害物质限量值：游离甲醛（橡胶类胶粘剂）≤1.0g/kg，符合GB18583-2008《室内装饰装修材料胶粘剂中有害物质限量》。
4、脚架：采用冷轧钢管制作而成，冷轧钢管符合QB/T 4767-2014、QB/T3827-1999、QB/T3826-1999、QB/T3828-1999、GB/T 10125-2021、GB/T 6461-2002、GB/T1741-2020、QB/T4371-2012、GB/T 700-2006、GB/T 4336-2016标准，金属件外观性能要求合格，耐腐蚀180h后，检查划道两侧3mm以外，应无锈迹、剥落、起皱、变色和失光等现象，180h内，观察在溶液中样板上划道两侧3mm以外,应无鼓泡产生，硬度≥3H、冲击强度：冲击高度400mm，应无剥落、裂纹、皱纹，附着力0级，乙酸盐雾试验（ASS试验）（连续喷雾≥300小时），镀（涂）层对基体的保护等级10级，镀(涂)层本身的耐腐蚀等级10级，中性盐雾（连续喷雾≥300小时），镀(涂)层对基体的保护等级10级，镀(涂)层本身的耐腐蚀等级10级，铜盐加速乙酸盐雾（连续喷雾≥300小时），镀（涂）层对基体的保护等级10级，耐霉菌性：≥4种霉菌，耐霉菌性等级均达到0级，抗菌性能：≥4种菌种，抑菌率均≥95%，下屈服强度≥195N/mm²；抗拉强度315~430N/mm²；断后伸长率≥26%；化学成分：C≤ 0.12%,Si≤ 0.3% ,Mn≤ 0.5%,P≤0.035%，S≤ 0.035%，Ni≤0.3% Cr≤ 0.3%,Cu≤ 0.3%,N≤ 0.012%，弯曲试验：试验后，试样弯曲部位外表面无肉眼可见的裂纹。
6、五金配件：品牌优质五金配件，均经过酸洗、磷洗等防锈处理。</t>
  </si>
  <si>
    <t>桌子i</t>
  </si>
  <si>
    <t>1200*695*750</t>
  </si>
  <si>
    <t>1、板材：采用浸渍胶膜纸饰面刨花板，符合GB/T 15102-2017、GB/T 17657-2022、GB/T 4897-2015、GB/T39600-2021、LY/T 1985-2011、JC/T 2039-2010、GB 8624-2012、HJ 571-2010、GB/T 36022-2018标准；甲醛释放量(气候箱法)≤0.025mg/m³，室内用人造板及其制品甲醛释放量分级达到ENF级；氨释放量(干燥器法)未检出；抗细菌性能：大肠埃希氏菌、表皮葡萄球菌、白色葡萄球菌等抗细菌率均≥99%，防霉菌性能：黑曲霉、宛氏拟青霉、出芽短梗霉等的防霉菌等级均达到0级；密度≥0.6g/cm³，耐高温性能：无裂纹；品质属性：挥发性有机化合物(72h)-苯、甲苯、二甲苯、总挥发性有机化合物(TVOC)等均要未检出；握螺钉力板面≥1500N，板边≥1100N；表面耐香烟灼烧达到5级，表面耐干热达到5级，表面耐污染腐蚀达到5级，表面耐龟裂达到5级，表面耐水蒸气达到5级，耐光色牢度达到5级；燃烧性能等级达到B1级，燃烧增长速率指数FIGRA0.2MJ≤120W/s,火焰横向蔓延未到达试样长翼边缘,600s的总放热量THR600s ≤7.5MJ,60s内焰尖高度Fs≤150mm，60s内无燃烧滴落物引燃滤纸现象，五氯苯酚(PCP)含量未检出。。
2、封边：采用PVC封边条，符合GB/T 32487-2016、GB/T 16422.2-2022、GB/T 24128-2018标准；抗菌性能：肺炎克雷伯氏菌，痤疮丙酸杆菌，抗菌率均≥99%，防霉性能：大毛霉、光孢短柄帚霉，防霉等级均达到0级，可迁移元素的最大限量要求：铅、镉、铬、锑、钡、硒、砷、汞均≤5mg/kg，有害物质限量要求：多环芳烃-苯并[a]芘≤1mg/kg、16种多环芳烃（PAH）总量≤10mg/kg，塑料材料理化性能：耐老化性(氙弧灯人工气候老化)-室内用≥300h，冲击强度的保持率≥68.9%，外观颜色变色评级≥4级，冲击强度≥10J/㎡，理化性能：耐干热性：应无龟裂、无鼓泡、耐磨性，磨30r后无露底现象、耐开裂性（耐龟裂性）≥1级、耐冷热循环性应无龟裂、无鼓泡、耐光色牢度（灰色样卡）≥4级、有害物质限量：甲醛释放量未检出（检出限：0.1mg/L）、氯乙烯单体未检出、邻苯二甲酸酯的总量≤0.1%、多溴联苯(PBB)未检出（检出限：5mg/kg）、多溴联苯醚(PBDE)未检出（检出限：5mg/kg）。
3、热熔胶：总挥发性有机物（TVOC）-水基型-水基型和溶剂型胶粘剂≤40g/L；水基型胶粘剂中有害物质限量值：游离甲醛（橡胶类胶粘剂）≤1.0g/kg，符合GB18583-2008《室内装饰装修材料胶粘剂中有害物质限量》。
4、脚架：采用铝合金，桌面采用铝合金包边工艺，桌面包边和桌脚采用压铸件一体连接成型，结构稳定。</t>
  </si>
  <si>
    <t>椅子c</t>
  </si>
  <si>
    <t>1、面料：采用西皮，游离甲醛未检出，挥发性有机物（V0C）未检出，防霉等级（桔青霉）达到1级，透气性好，韧性高，符合GB/T16799-2018《家具用皮革》；GB20400-2006《皮革和皮毛有害物质限量》；HJ507-2009《环境标志产品技术要求 皮革和合成革》；QB/T 4199-2011《皮革防霉性能测试方法》标准。
2、海绵：采用高弹阻燃海绵，阻燃I级，通过香烟抗引燃特性试验，回弹率≥45%，拉伸强度≥250Kpa，表观密度≥37kg/m³，75%压缩永久变形≤5%，符合GB/T 10802-2023《通用软质聚氨酯泡沫塑料》；GB 17927.1-2011《软体家具 床垫和沙发 抗引燃特性的评定 第1部分：阴燃的香烟》标准。
3、座板：采用优质曲木板，符合GB/T 44689-2024 、GB/T 35601-2024 、GB/T 17657-2022标准；甲醛释放量(干燥器法)≤0.2mg/L，苯未检出，甲苯未检出，二甲苯未检出，总挥发性有机化合物（TVOC）未检出，气味等级≤1级。
4、背靠：全新进口PP+玻纤材质，汽车级西皮套舒适背垫。
5、脚架：采用冷轧钢管制作而成，冷轧钢管符合QB/T 4767-2014、QB/T3827-1999、QB/T3826-1999、QB/T3828-1999、GB/T 10125-2021、GB/T 6461-2002、GB/T1741-2020、QB/T4371-2012、GB/T 700-2006、GB/T 4336-2016标准，金属件外观性能要求合格，耐腐蚀180h后，检查划道两侧3mm以外，应无锈迹、剥落、起皱、变色和失光等现象，180h内，观察在溶液中样板上划道两侧3mm以外,应无鼓泡产生，硬度≥3H、冲击强度：冲击高度400mm，应无剥落、裂纹、皱纹，附着力0级，乙酸盐雾试验（ASS试验）（连续喷雾≥300小时），镀（涂）层对基体的保护等级10级，镀(涂)层本身的耐腐蚀等级10级，中性盐雾（连续喷雾≥300小时），镀(涂)层对基体的保护等级10级，镀(涂)层本身的耐腐蚀等级10级，铜盐加速乙酸盐雾（连续喷雾≥300小时），镀（涂）层对基体的保护等级10级，耐霉菌性：≥4种霉菌，耐霉菌性等级均达到0级，抗菌性能：≥4种菌种，抑菌率均≥95%，下屈服强度≥195N/mm²；抗拉强度315~430N/mm²；断后伸长率≥26%；化学成分：C≤ 0.12%,Si≤ 0.3% ,Mn≤ 0.5%,P≤0.035%，S≤ 0.035%，Ni≤0.3% Cr≤ 0.3%,Cu≤ 0.3%,N≤ 0.012%，弯曲试验：试验后，试样弯曲部位外表面无肉眼可见的裂纹。                                                                        6、万向脚轮：符合QB/T 4765-2014 、SN/T 3814-2014 、SN/T 2249-2023 标准；外观：脚轮的轮面应光洁，不应有裂纹、伤痕、毛边等缺陷；金属件的表面应光滑平整，应无锈蚀、毛刺刃口、露底等缺陷；装配：转动零部件应转动灵活，应无卡滞及松脱现象；脚轮零部件之间应装配牢固，轮轴不应随车轮转动；抗冲击性符合要求；滚动阻力符合要求；旋转阻力符合要求；静载荷符合要求；短链氯化石蜡未检出；34种增塑剂均未检出。</t>
  </si>
  <si>
    <t>讲台</t>
  </si>
  <si>
    <t>720*580*710-1100</t>
  </si>
  <si>
    <t>1、基材：采用厚优质E0级高密度环保安全饰面中纤MDF吸塑板， 甲醛释放量（1m³气候箱法＜0.05mg/m³，总挥发性有机化合物（TVOC）未检出，苯未检出，甲苯未检出，二甲苯未检出，防霉菌等级（黑曲霉）1级或以上，经过防腐、防虫等化学处理，符合GB/T 15102-2017《浸渍胶膜纸饰面纤维板和刨花板》GB/T35601-2017《绿色产品评价人造板和木质地板》；GB18584-2001《室内装饰装修材料木家具中有害物质限量》；HJ 571-2010《环境标志产品技术要求 人造板及其制品》；JC/T 2039-2010《抗菌防霉木质装饰板》标准；
2、饰面：采用一次无缝PVC膜压成型工艺，耐冲击性优异、蠕变性小，桌面下方安装弧形升降把手设计，让人体工学升降拉手轻盈更省力；
3、立柱+前围挡：采用铝合金材质，塑料+铝合金属(喷粉)，象牙白色，前挡板尺寸：720*320*20mm
4、桌脚：铁制，喷粉，象牙白色，表面经打磨、抛光、喷淋清洗、静电喷粉、高温铜炉等工序精制而成，附着力强、耐腐蚀、不生锈、经久耐用。底座采用工字型底座，增大抓地面积加宽，让桌体放置更稳固扎实，加厚立柱，全钢材质，厚实用料
5、气弹簧升降范围: 700-1090mm无档位顺滑升降，内置自锁式气弹簧几乎线性的弹性曲线，升降带来驱动力的同时也维系着力学间的平衡
6、轮子: 采用PU复合材料材质，静电喷涂，有较好的耐磨性，2.0'万向轮, 2轮可锁定
7、配件：桌面带平板贴心卡槽，方便置物，可放手机，笔，等，阅读时候可解放双手
8、最大承重: 60kg</t>
  </si>
  <si>
    <t>讲师座椅</t>
  </si>
  <si>
    <t>1、面料：采用西皮，干擦500次、湿擦250次、碱性汗液80次均合格，涂层厚度25μm均≥4级；涂层粘着牢度≥2.5N/10mm；耐折牢度(50000次)无裂纹；耐磨性(CS-10,500g,500r)无明显损伤、剥落；气味≤3级；pH≥3，材质鉴别(PVC/PU革)：聚氯乙烯(PVC)人造革(人造革)，符合GB/T16799-2018《家具用皮革》；GB/T30695-2014《聚氯乙烯、聚氨酯人造革(合成革)材质鉴别方法》标准。
2、海绵：采用高弹阻燃海绵，阻燃II级，通过模拟火柴火焰引燃试验，回弹率≥45%，拉伸强度≥130Kpa，表观密度偏差±2.0kg/m³，75%压缩永久变形≤5%，65%/25%压陷比≥2.0；气味等级≥7级，断裂伸长率≥160%；撕裂强度≥3.5N/cm；干热老化后拉伸强度≥95kPa；干热老化后拉伸强度变化率≤±20%；湿热老化后拉伸强度≥120kPa；湿热老化后拉伸强度变化率≤±30%；甲醛散发未检出，符合GB/T 10802-2023《通用软质聚氨酯泡沫塑料》；GB 17927-2024《家具阻燃性能安全技术规范》标准。
3、椅架：一体成型白色PP+纤料椅座。
4、气压棒：采用优质气压棒，气弹簧活塞杆涂镀层应均匀、循环寿命10万次：经高低温性能试验后的气弹簧，再经10×10⁴次循环寿命（当行程≤60mm时，按实际行程；当行程＞60mm时，按60mm行程）试验后，公称力Fa的总衰减量应不大于13。；乙酸盐雾试验（ASS）连续喷雾≥260h，镀（涂）层对基体的保护等级达到10级，镀（涂）层本身耐腐蚀等级达到10级；符合QB/T3827-1999《轻工产品金属镀层和化学处理层的耐腐蚀试验方法乙酸盐雾试验(ASS)法》；GB/T29525-2013《座椅升降气弹簧技术条件》标准。
5、400mm电镀踏脚圈。
6、重力感应刹车轮。</t>
  </si>
  <si>
    <t>储物柜b3</t>
  </si>
  <si>
    <t>立面投影7.4*2.4米=17.76平方米</t>
  </si>
  <si>
    <t>1、板材：采用浸渍胶膜纸饰面刨花板，符合GB/T 15102-2017、GB/T 17657-2022、GB/T 4897-2015、GB/T39600-2021、LY/T 1985-2011、JC/T 2039-2010、GB 8624-2012、HJ 571-2010、GB/T 36022-2018标准；甲醛释放量(气候箱法)≤0.025mg/m³，室内用人造板及其制品甲醛释放量分级达到ENF级；氨释放量(干燥器法)未检出；抗细菌性能：大肠埃希氏菌、表皮葡萄球菌、白色葡萄球菌等抗细菌率均≥99%，防霉菌性能：黑曲霉、宛氏拟青霉、出芽短梗霉等的防霉菌等级均达到0级；密度≥0.6g/cm³，耐高温性能：无裂纹；品质属性：挥发性有机化合物(72h)-苯、甲苯、二甲苯、总挥发性有机化合物(TVOC)等均要未检出；握螺钉力板面≥1500N，板边≥1100N；表面耐香烟灼烧达到5级，表面耐干热达到5级，表面耐污染腐蚀达到5级，表面耐龟裂达到5级，表面耐水蒸气达到5级，耐光色牢度达到5级；燃烧性能等级达到B1级，燃烧增长速率指数FIGRA0.2MJ≤120W/s,火焰横向蔓延未到达试样长翼边缘,600s的总放热量THR600s ≤7.5MJ,60s内焰尖高度Fs≤150mm，60s内无燃烧滴落物引燃滤纸现象，五氯苯酚(PCP)含量未检出。。
2、封边：采用PVC封边条，符合GB/T 32487-2016、GB/T 16422.2-2022、GB/T 24128-2018标准；抗菌性能：肺炎克雷伯氏菌，痤疮丙酸杆菌，抗菌率均≥99%，防霉性能：大毛霉、光孢短柄帚霉，防霉等级均达到0级，可迁移元素的最大限量要求：铅、镉、铬、锑、钡、硒、砷、汞均≤5mg/kg，有害物质限量要求：多环芳烃-苯并[a]芘≤1mg/kg、16种多环芳烃（PAH）总量≤10mg/kg，塑料材料理化性能：耐老化性(氙弧灯人工气候老化)-室内用≥300h，冲击强度的保持率≥68.9%，外观颜色变色评级≥4级，冲击强度≥10J/㎡，理化性能：耐干热性：应无龟裂、无鼓泡、耐磨性，磨30r后无露底现象、耐开裂性（耐龟裂性）≥1级、耐冷热循环性应无龟裂、无鼓泡、耐光色牢度（灰色样卡）≥4级、有害物质限量：甲醛释放量未检出（检出限：0.1mg/L）、氯乙烯单体未检出、邻苯二甲酸酯的总量≤0.1%、多溴联苯(PBB)未检出（检出限：5mg/kg）、多溴联苯醚(PBDE)未检出（检出限：5mg/kg）。
3、热熔胶：总挥发性有机物（TVOC）-水基型-水基型和溶剂型胶粘剂≤40g/L；水基型胶粘剂中有害物质限量值：游离甲醛（橡胶类胶粘剂）≤1.0g/kg，符合GB18583-2008《室内装饰装修材料胶粘剂中有害物质限量》。
4、三合一连接件：乙酸盐雾试验、中性盐雾试验、铜加速乙酸盐雾试验、连续喷雾≥300h，镀（涂）层对基体的保护等级达到10级，镀（涂）层本身耐腐蚀等级达到10级，三合一偏心连接件偏心体抗压强度≥350N、三合一偏心连接件预埋螺母抗拉强度≥600N、三合一偏心连接件中连接螺杆螺纹与预埋螺母的抗拉强度≥750N、三合一偏心连接件中偏心体与连接螺杆的扭矩≥8N，涂层厚度≥90μm，硬度≥3H、冲击高度400mm，应无剥落、裂纹，下屈服强度≥235Mpa；抗拉强度370~500Mpa、断后伸长率≥26%，符合QB/T 3827-1999、QB/T 3826-1999、QB/T 3828-1999、GB/T 10125-2021、GB/T 4336-2016、、GB/T 28203-2011、QB/T 4767-2014、GB/T 228.1-2021、GB/T 6461-2002标准。
5、门铰：采用阻尼门铰，耐久性检测≥10万次，过载：垂直静载荷(商用型:载荷30kg)、水平静载荷(商用型:载荷70N)符合要求，功能：操作力合格、垂直静载荷(商用型:载荷20kg）符合要求、水平静载荷(商用型:载荷40N)符合要求，符合QB/T 2189-2013《家具五金 杯状暗铰链》标准。
6、嵌入式拉手带锁</t>
  </si>
  <si>
    <t>储物柜b4</t>
  </si>
  <si>
    <t>立面投影3.6*2.4米=8.64平方米</t>
  </si>
  <si>
    <t>储物柜b5</t>
  </si>
  <si>
    <t>立面投影3.4*2.4米=8.16平方米</t>
  </si>
  <si>
    <t>1、板材：采用浸渍胶膜纸饰面刨花板，符合GB/T 15102-2017、GB/T 17657-2022、GB/T 4897-2015、GB/T39600-2021、LY/T 1985-2011、JC/T 2039-2010、GB 8624-2012、HJ 571-2010、GB/T 36022-2018标准；甲醛释放量(气候箱法)≤0.025mg/m³，室内用人造板及其制品甲醛释放量分级达到ENF级；氨释放量(干燥器法)未检出；抗细菌性能：大肠埃希氏菌、表皮葡萄球菌、白色葡萄球菌等抗细菌率均≥99%，防霉菌性能：黑曲霉、宛氏拟青霉、出芽短梗霉等的防霉菌等级均达到0级；密度≥0.6g/cm³，耐高温性能：无裂纹；品质属性：挥发性有机化合物(72h)-苯、甲苯、二甲苯、总挥发性有机化合物(TVOC)等均要未检出；握螺钉力板面≥1500N，板边≥1100N；表面耐香烟灼烧达到5级，表面耐干热达到5级，表面耐污染腐蚀达到5级，表面耐龟裂达到5级，表面耐水蒸气达到5级，耐光色牢度达到5级；燃烧性能等级达到B1级，燃烧增长速率指数FIGRA0.2MJ≤120W/s,火焰横向蔓延未到达试样长翼边缘,600s的总放热量THR600s ≤7.5MJ,60s内焰尖高度Fs≤150mm，60s内无燃烧滴落物引燃滤纸现象，五氯苯酚(PCP)含量未检出。。
2、封边：采用PVC封边条，符合GB/T 32487-2016、GB/T 16422.2-2022、GB/T 24128-2018标准；抗菌性能：肺炎克雷伯氏菌，痤疮丙酸杆菌，抗菌率均≥99%，防霉性能：大毛霉、光孢短柄帚霉，防霉等级均达到0级，可迁移元素的最大限量要求：铅、镉、铬、锑、钡、硒、砷、汞均≤5mg/kg，有害物质限量要求：多环芳烃-苯并[a]芘≤1mg/kg、16种多环芳烃（PAH）总量≤10mg/kg，塑料材料理化性能：耐老化性(氙弧灯人工气候老化)-室内用≥300h，冲击强度的保持率≥68.9%，外观颜色变色评级≥4级，冲击强度≥10J/㎡，理化性能：耐干热性：应无龟裂、无鼓泡、耐磨性，磨30r后无露底现象、耐开裂性（耐龟裂性）≥1级、耐冷热循环性应无龟裂、无鼓泡、耐光色牢度（灰色样卡）≥4级、有害物质限量：甲醛释放量未检出（检出限：0.1mg/L）、氯乙烯单体未检出、邻苯二甲酸酯的总量≤0.1%、多溴联苯(PBB)未检出（检出限：5mg/kg）、多溴联苯醚(PBDE)未检出（检出限：5mg/kg）。
3、热熔胶：总挥发性有机物（TVOC）-水基型-水基型和溶剂型胶粘剂≤40g/L；水基型胶粘剂中有害物质限量值：游离甲醛（橡胶类胶粘剂）≤1.0g/kg，符合GB18583-2008《室内装饰装修材料胶粘剂中有害物质限量》。
4、三合一连接件：乙酸盐雾试验、中性盐雾试验、铜加速乙酸盐雾试验、连续喷雾≥300h，镀（涂）层对基体的保护等级达到10级，镀（涂）层本身耐腐蚀等级达到10级，三合一偏心连接件偏心体抗压强度≥350N、三合一偏心连接件预埋螺母抗拉强度≥600N、三合一偏心连接件中连接螺杆螺纹与预埋螺母的抗拉强度≥750N、三合一偏心连接件中偏心体与连接螺杆的扭矩≥8N，涂层厚度≥90μm，硬度≥3H、冲击高度400mm，应无剥落、裂纹，下屈服强度≥235Mpa；抗拉强度370~500Mpa、断后伸长率≥26%，符合QB/T 3827-1999、QB/T 3826-1999、QB/T 3828-1999、GB/T 10125-2021、GB/T 4336-2016、、GB/T 28203-2011、QB/T 4767-2014、GB/T 228.1-2021、GB/T 6461-2002标准。
5、门铰：采用阻尼门铰，耐久性检测≥10万次，过载：垂直静载荷(商用型:载荷30kg)、水平静载荷(商用型:载荷70N)符合要求，功能：操作力合格、垂直静载荷(商用型:载荷20kg）符合要求、水平静载荷(商用型:载荷40N)符合要求，符合QB/T 2189-2013《家具五金 杯状暗铰链》标准。
7、嵌入式拉手带锁</t>
  </si>
  <si>
    <t>储物柜b6</t>
  </si>
  <si>
    <t>立面投影3.5*2.4米=8.4平方米</t>
  </si>
  <si>
    <t>储物柜b7</t>
  </si>
  <si>
    <t>立面投影3.7*2.4米=8.88平方米</t>
  </si>
  <si>
    <t>储物柜b8</t>
  </si>
  <si>
    <t>立面投影5*2.4米=12平方米</t>
  </si>
  <si>
    <t>桌子d</t>
  </si>
  <si>
    <t>1700*650*750</t>
  </si>
  <si>
    <t>1、板材：采用浸渍胶膜纸饰面刨花板，符合GB/T 15102-2017、GB/T 17657-2022、GB/T 4897-2015、GB/T39600-2021、LY/T 1985-2011、JC/T 2039-2010、GB 8624-2012、HJ 571-2010、GB/T 36022-2018标准；甲醛释放量(气候箱法)≤0.025mg/m³，室内用人造板及其制品甲醛释放量分级达到ENF级；氨释放量(干燥器法)未检出；抗细菌性能：大肠埃希氏菌、表皮葡萄球菌、白色葡萄球菌等抗细菌率均≥99%，防霉菌性能：黑曲霉、宛氏拟青霉、出芽短梗霉等的防霉菌等级均达到0级；密度≥0.6g/cm³，耐高温性能：无裂纹；品质属性：挥发性有机化合物(72h)-苯、甲苯、二甲苯、总挥发性有机化合物(TVOC)等均要未检出；握螺钉力板面≥1500N，板边≥1100N；表面耐香烟灼烧达到5级，表面耐干热达到5级，表面耐污染腐蚀达到5级，表面耐龟裂达到5级，表面耐水蒸气达到5级，耐光色牢度达到5级；燃烧性能等级达到B1级，燃烧增长速率指数FIGRA0.2MJ≤120W/s,火焰横向蔓延未到达试样长翼边缘,600s的总放热量THR600s ≤7.5MJ,60s内焰尖高度Fs≤150mm，60s内无燃烧滴落物引燃滤纸现象，五氯苯酚(PCP)含量未检出。。
2、封边：采用PVC封边条，符合GB/T 32487-2016、GB/T 16422.2-2022、GB/T 24128-2018标准；抗菌性能：肺炎克雷伯氏菌，痤疮丙酸杆菌，抗菌率均≥99%，防霉性能：大毛霉、光孢短柄帚霉，防霉等级均达到0级，可迁移元素的最大限量要求：铅、镉、铬、锑、钡、硒、砷、汞均≤5mg/kg，有害物质限量要求：多环芳烃-苯并[a]芘≤1mg/kg、16种多环芳烃（PAH）总量≤10mg/kg，塑料材料理化性能：耐老化性(氙弧灯人工气候老化)-室内用≥300h，冲击强度的保持率≥68.9%，外观颜色变色评级≥4级，冲击强度≥10J/㎡，理化性能：耐干热性：应无龟裂、无鼓泡、耐磨性，磨30r后无露底现象、耐开裂性（耐龟裂性）≥1级、耐冷热循环性应无龟裂、无鼓泡、耐光色牢度（灰色样卡）≥4级、有害物质限量：甲醛释放量未检出（检出限：0.1mg/L）、氯乙烯单体未检出、邻苯二甲酸酯的总量≤0.1%、多溴联苯(PBB)未检出（检出限：5mg/kg）、多溴联苯醚(PBDE)未检出（检出限：5mg/kg）。
3、热熔胶：总挥发性有机物（TVOC）-水基型-水基型和溶剂型胶粘剂≤40g/L；水基型胶粘剂中有害物质限量值：游离甲醛（橡胶类胶粘剂）≤1.0g/kg，符合GB18583-2008《室内装饰装修材料胶粘剂中有害物质限量》。
4、脚架：采用冷轧钢管制作而成，冷轧钢管符合QB/T 4767-2014、QB/T3827-1999、QB/T3826-1999、QB/T3828-1999、GB/T 10125-2021、GB/T 6461-2002、GB/T1741-2020、QB/T4371-2012、GB/T 700-2006、GB/T 4336-2016标准，金属件外观性能要求合格，耐腐蚀180h后，检查划道两侧3mm以外，应无锈迹、剥落、起皱、变色和失光等现象，180h内，观察在溶液中样板上划道两侧3mm以外,应无鼓泡产生，硬度≥3H、冲击强度：冲击高度400mm，应无剥落、裂纹、皱纹，附着力0级，乙酸盐雾试验（ASS试验）（连续喷雾≥300小时），镀（涂）层对基体的保护等级10级，镀(涂)层本身的耐腐蚀等级10级，中性盐雾（连续喷雾≥300小时），镀(涂)层对基体的保护等级10级，镀(涂)层本身的耐腐蚀等级10级，铜盐加速乙酸盐雾（连续喷雾≥300小时），镀（涂）层对基体的保护等级10级，耐霉菌性：≥4种霉菌，耐霉菌性等级均达到0级，抗菌性能：≥4种菌种，抑菌率均≥95%，下屈服强度≥195N/mm²；抗拉强度315~430N/mm²；断后伸长率≥26%；化学成分：C≤ 0.12%,Si≤ 0.3% ,Mn≤ 0.5%,P≤0.035%，S≤ 0.035%，Ni≤0.3% Cr≤ 0.3%,Cu≤ 0.3%,N≤ 0.012%，弯曲试验：试验后，试样弯曲部位外表面无肉眼可见的裂纹。
5、五金配件：品牌优质五金配件，均经过酸洗、磷洗等防锈处理；</t>
  </si>
  <si>
    <t>桌边柜a</t>
  </si>
  <si>
    <t>桌边柜</t>
  </si>
  <si>
    <t>L1550*W350*H700</t>
  </si>
  <si>
    <t>1、板材：采用浸渍胶膜纸饰面刨花板，符合GB/T 15102-2017、GB/T 17657-2022、GB/T 4897-2015、GB/T39600-2021、LY/T 1985-2011、JC/T 2039-2010、GB 8624-2012、HJ 571-2010、GB/T 36022-2018标准；甲醛释放量(气候箱法)≤0.025mg/m³，室内用人造板及其制品甲醛释放量分级达到ENF级；氨释放量(干燥器法)未检出；抗细菌性能：大肠埃希氏菌、表皮葡萄球菌、白色葡萄球菌等抗细菌率均≥99%，防霉菌性能：黑曲霉、宛氏拟青霉、出芽短梗霉等的防霉菌等级均达到0级；密度≥0.6g/cm³，耐高温性能：无裂纹；品质属性：挥发性有机化合物(72h)-苯、甲苯、二甲苯、总挥发性有机化合物(TVOC)等均要未检出；握螺钉力板面≥1500N，板边≥1100N；表面耐香烟灼烧达到5级，表面耐干热达到5级，表面耐污染腐蚀达到5级，表面耐龟裂达到5级，表面耐水蒸气达到5级，耐光色牢度达到5级；燃烧性能等级达到B1级，燃烧增长速率指数FIGRA0.2MJ≤120W/s,火焰横向蔓延未到达试样长翼边缘,600s的总放热量THR600s ≤7.5MJ,60s内焰尖高度Fs≤150mm，60s内无燃烧滴落物引燃滤纸现象，五氯苯酚(PCP)含量未检出。。
2、封边：采用PVC封边条，符合GB/T 32487-2016、GB/T 16422.2-2022、GB/T 24128-2018标准；抗菌性能：肺炎克雷伯氏菌，痤疮丙酸杆菌，抗菌率均≥99%，防霉性能：大毛霉、光孢短柄帚霉，防霉等级均达到0级，可迁移元素的最大限量要求：铅、镉、铬、锑、钡、硒、砷、汞均≤5mg/kg，有害物质限量要求：多环芳烃-苯并[a]芘≤1mg/kg、16种多环芳烃（PAH）总量≤10mg/kg，塑料材料理化性能：耐老化性(氙弧灯人工气候老化)-室内用≥300h，冲击强度的保持率≥68.9%，外观颜色变色评级≥4级，冲击强度≥10J/㎡，理化性能：耐干热性：应无龟裂、无鼓泡、耐磨性，磨30r后无露底现象、耐开裂性（耐龟裂性）≥1级、耐冷热循环性应无龟裂、无鼓泡、耐光色牢度（灰色样卡）≥4级、有害物质限量：甲醛释放量未检出（检出限：0.1mg/L）、氯乙烯单体未检出、邻苯二甲酸酯的总量≤0.1%、多溴联苯(PBB)未检出（检出限：5mg/kg）、多溴联苯醚(PBDE)未检出（检出限：5mg/kg）。
3、热熔胶：总挥发性有机物（TVOC）-水基型-水基型和溶剂型胶粘剂≤40g/L；水基型胶粘剂中有害物质限量值：游离甲醛（橡胶类胶粘剂）≤1.0g/kg，符合GB18583-2008《室内装饰装修材料胶粘剂中有害物质限量》。
4、三合一连接件：乙酸盐雾试验、中性盐雾试验、铜加速乙酸盐雾试验、连续喷雾≥300h，镀（涂）层对基体的保护等级达到10级，镀（涂）层本身耐腐蚀等级达到10级，三合一偏心连接件偏心体抗压强度≥350N、三合一偏心连接件预埋螺母抗拉强度≥600N、三合一偏心连接件中连接螺杆螺纹与预埋螺母的抗拉强度≥750N、三合一偏心连接件中偏心体与连接螺杆的扭矩≥8N，涂层厚度≥90μm，硬度≥3H、冲击高度400mm，应无剥落、裂纹，下屈服强度≥235Mpa；抗拉强度370~500Mpa、断后伸长率≥26%，符合QB/T 3827-1999、QB/T 3826-1999、QB/T 3828-1999、GB/T 10125-2021、GB/T 4336-2016、、GB/T 28203-2011、QB/T 4767-2014、GB/T 228.1-2021、GB/T 6461-2002标准。
5、导轨：采用阻尼导轨，抽屉导轨组件底部变形检测合格；抽屉导轨组件结构强度检测合格；耐久性检测≥8万次，拉出安全性合格，耐久前拉力合格，耐久前推力合格，耐久后拉力合格，耐久后推力合格，；符合QB/T 2454-2013《家具五金抽屉导轨》标准。
6、门铰：采用阻尼门铰，耐久性检测≥10万次，过载：垂直静载荷(商用型:载荷30kg)、水平静载荷(商用型:载荷70N)符合要求，功能：操作力合格、垂直静载荷(商用型:载荷20kg）符合要求、水平静载荷(商用型:载荷40N)符合要求，符合QB/T 2189-2013《家具五金 杯状暗铰链》标准。</t>
  </si>
  <si>
    <t>椅子d</t>
  </si>
  <si>
    <t>D630 * W650 *H1000-1050</t>
  </si>
  <si>
    <t>1、面料：阻燃网布，符合GB 18401-2010、GB/T 24346-2009、GB/T 20944.3-2008、GB/T 20383-2006、GB/T 30159.1-2013、GB 8624-2012标准，致敏性分散染料未检出；大肠埃希氏菌(大肠杆菌)抑菌率≥99%；黑曲霉防霉等级0级；耐沾污性能(沾污等级、液态沾污)≥4级；甲醛含量-C类未检出；pH值-C类4-9；染色牢度耐水、耐酸汗渍、耐碱汗渍、耐干摩擦均≥4级；可分解致癌芳香胺染料未检出；产品有害物质，纺织品中五氯苯酚(PCP)-其他≤0.5mg/kg；燃烧性能等级B1级；氧指数0I横向极限氧指数、纵向极限氧指数均≥32%；损毁长度≤150mm；续燃时间≤5S；阴燃时间≤5S；燃烧滴落物未引起脱脂棉燃烧或阴燃。
2、海绵：采用高弹阻燃海绵，阻燃II级，通过模拟火柴火焰引燃试验，回弹率≥45%，拉伸强度≥130Kpa，表观密度偏差±2.0kg/m³，75%压缩永久变形≤5%，65%/25%压陷比≥2.0；气味等级≥7级，断裂伸长率≥160%；撕裂强度≥3.5N/cm；干热老化后拉伸强度≥95kPa；干热老化后拉伸强度变化率≤±20%；湿热老化后拉伸强度≥120kPa；湿热老化后拉伸强度变化率≤±30%；甲醛散发未检出，符合GB/T 10802-2023《通用软质聚氨酯泡沫塑料》；GB 17927-2024《家具阻燃性能安全技术规范》标准。
3、座板：采用优质曲木板，符合GB/T 22350-2017、GB/T 39600-2021标准；甲醛释放量（气候箱法）≤0.025mg/m³；外观质量合格；表面划痕合格；表面压痕合格。
4、扶手：采用优质椅子扶手。
5、倾仰机构：安全性要求检测合格，力学性能检测合格。
6、气压棒：采用优质气压棒，气弹簧活塞杆涂镀层应均匀、循环寿命10万次：经高低温性能试验后的气弹簧，再经10×10⁴次循环寿命（当行程≤60mm时，按实际行程；当行程＞60mm时，按60mm行程）试验后，公称力Fa的总衰减量应不大于13。；乙酸盐雾试验（ASS）连续喷雾≥260h，镀（涂）层对基体的保护等级达到10级，镀（涂）层本身耐腐蚀等级达到10级；符合QB/T3827-1999《轻工产品金属镀层和化学处理层的耐腐蚀试验方法乙酸盐雾试验(ASS)法》；GB/T29525-2013《座椅升降气弹簧技术条件》标准。
7、五星脚：采用优质五星脚。
8、万向脚轮：符合QB/T 4765-2014  标准；脚轮的零部件不应出现分离和松动，脚轮的滚动、旋转和制动等功能不应受损；动载荷：脚轮的零部件不应出现分离和松动，脚轮的滚动、旋转和制动等功能不应受损；滚动阻力合格；旋转阻力合格；静载荷合格。</t>
  </si>
  <si>
    <t>边柜a</t>
  </si>
  <si>
    <t>边柜</t>
  </si>
  <si>
    <t>1、板材：采用浸渍胶膜纸饰面刨花板，符合GB/T 15102-2017、GB/T 17657-2022、GB/T 4897-2015、GB/T39600-2021、LY/T 1985-2011、JC/T 2039-2010、GB 8624-2012、HJ 571-2010、GB/T 36022-2018标准；甲醛释放量(气候箱法)≤0.025mg/m³，室内用人造板及其制品甲醛释放量分级达到ENF级；氨释放量(干燥器法)未检出；抗细菌性能：大肠埃希氏菌、表皮葡萄球菌、白色葡萄球菌等抗细菌率均≥99%，防霉菌性能：黑曲霉、宛氏拟青霉、出芽短梗霉等的防霉菌等级均达到0级；密度≥0.6g/cm³，耐高温性能：无裂纹；品质属性：挥发性有机化合物(72h)-苯、甲苯、二甲苯、总挥发性有机化合物(TVOC)等均要未检出；握螺钉力板面≥1500N，板边≥1100N；表面耐香烟灼烧达到5级，表面耐干热达到5级，表面耐污染腐蚀达到5级，表面耐龟裂达到5级，表面耐水蒸气达到5级，耐光色牢度达到5级；燃烧性能等级达到B1级，燃烧增长速率指数FIGRA0.2MJ≤120W/s,火焰横向蔓延未到达试样长翼边缘,600s的总放热量THR600s ≤7.5MJ,60s内焰尖高度Fs≤150mm，60s内无燃烧滴落物引燃滤纸现象，五氯苯酚(PCP)含量未检出。
2、封边：采用PVC封边条，符合QB/T4463-2013、SN/T3814-2014、GB/T43355-2023标准；短链氯化石蜡含量未检出，抗病毒活性率≥99.00%；外观：表面应无皱纹、裂纹、折痕、暗条痕、染色线、刀线、油渍、污点、黑斑、粘胶和杂质，无明显的气泡、针孔、划痕、波纹等瑕疵，表面应光滑，花纹应清晰、均匀，无漏印。压纹(压花)表面应有统一的花式。且压纹应清晰、均匀；耐干热性符合要求，耐磨性符合要求，耐开裂性(耐龟裂性)≥2级，耐老化性符合要求，耐冷热循环符合要求，耐光色牢度（灰色样卡）≥4 级；甲醛释放量未检出，氯乙烯单体未检出，可迁移元素(可溶性重金属)：铅、镉、铬、汞、砷、钡、锑、硒均未检出；邻苯二甲酸酯(DBP、BBP、DEHP、DNOP、DINP和 DIDP)的总量未检出；多溴联苯(PBB)未检出；多溴联苯醚(PBDE)未检出。
3、热熔胶：苯未检出，溶剂型胶粘剂VOC含量限量≤5g/L，黏合强度大，稳定性强，符合GB18583-2008《室内装饰装修材料胶粘剂中有害物质限量》、HJ2541-2016《环境标志产品技术要求胶粘剂》、GB 33372-2020《胶粘剂挥发性有机化合物限量》标准。
4、三合一连接件：中性盐雾试验（NSS）连续喷雾≥200h，镀（涂）层对基体的保护等级达到10级，镀（涂）层本身耐腐蚀等级达到10级，符合QB/T3826-1999《轻工产品金属镀层和化学处理层的耐腐蚀试验方法中性盐雾试验(NSS)法》；GB/T28203-2011《家具用连接件技术要求及试验方法》标准。
5、门铰：采用阻尼门铰，耐久性检测≥20万次，功能无损坏；符合QB/T 2189-2013《家具五金 杯状暗铰链》标准。</t>
  </si>
  <si>
    <t>储物柜a2</t>
  </si>
  <si>
    <t>1000*400*2400</t>
  </si>
  <si>
    <t>储物柜b9</t>
  </si>
  <si>
    <t>立面投影3.2*2.4米=7.68平方米</t>
  </si>
  <si>
    <t>桌子g</t>
  </si>
  <si>
    <t>L2200*W1800*H750</t>
  </si>
  <si>
    <t>1、板材：采用浸渍胶膜纸饰面刨花板，符合GB/T 15102-2017、GB/T 17657-2022、GB/T 4897-2015、GB/T39600-2021、LY/T 1985-2011、JC/T 2039-2010、GB 8624-2012、HJ 571-2010、GB/T 36022-2018标准；甲醛释放量(气候箱法)≤0.025mg/m³，室内用人造板及其制品甲醛释放量分级达到ENF级；氨释放量(干燥器法)未检出；抗细菌性能：大肠埃希氏菌、表皮葡萄球菌、白色葡萄球菌等抗细菌率均≥99%，防霉菌性能：黑曲霉、宛氏拟青霉、出芽短梗霉等的防霉菌等级均达到0级；密度≥0.6g/cm³，耐高温性能：无裂纹；品质属性：挥发性有机化合物(72h)-苯、甲苯、二甲苯、总挥发性有机化合物(TVOC)等均要未检出；握螺钉力板面≥1500N，板边≥1100N；表面耐香烟灼烧达到5级，表面耐干热达到5级，表面耐污染腐蚀达到5级，表面耐龟裂达到5级，表面耐水蒸气达到5级，耐光色牢度达到5级；燃烧性能等级达到B1级，燃烧增长速率指数FIGRA0.2MJ≤120W/s,火焰横向蔓延未到达试样长翼边缘,600s的总放热量THR600s ≤7.5MJ,60s内焰尖高度Fs≤150mm，60s内无燃烧滴落物引燃滤纸现象，五氯苯酚(PCP)含量未检出。
2、封边：采用PVC封边条，符合QB/T4463-2013、SN/T3814-2014、GB/T43355-2023标准；短链氯化石蜡含量未检出，抗病毒活性率≥99.00%；外观：表面应无皱纹、裂纹、折痕、暗条痕、染色线、刀线、油渍、污点、黑斑、粘胶和杂质，无明显的气泡、针孔、划痕、波纹等瑕疵，表面应光滑，花纹应清晰、均匀，无漏印。压纹(压花)表面应有统一的花式。且压纹应清晰、均匀；耐干热性符合要求，耐磨性符合要求，耐开裂性(耐龟裂性)≥2级，耐老化性符合要求，耐冷热循环符合要求，耐光色牢度（灰色样卡）≥4 级；甲醛释放量未检出，氯乙烯单体未检出，可迁移元素(可溶性重金属)：铅、镉、铬、汞、砷、钡、锑、硒均未检出；邻苯二甲酸酯(DBP、BBP、DEHP、DNOP、DINP和 DIDP)的总量未检出；多溴联苯(PBB)未检出；多溴联苯醚(PBDE)未检出。
3、热熔胶：苯未检出，溶剂型胶粘剂VOC含量限量≤5g/L，黏合强度大，稳定性强，符合GB18583-2008《室内装饰装修材料胶粘剂中有害物质限量》、HJ2541-2016《环境标志产品技术要求胶粘剂》、GB 33372-2020《胶粘剂挥发性有机化合物限量》标准。
4、脚架：采用冷轧钢制作而成，符合GB/T 3325-2024、GB/T11253-2019、GB/T 4334-2020、GB/T9450-2025、GB/T 2039-2024、GB/T3075-2021、YB/T 5059-2013标准，外观性能-金属件(喷涂层)-符合标准要求，硬度-铅笔硬度H,应无塑性变形和/或内聚破坏，冲击强度-冲击高度400mm,应无剥落、裂纹、皱纹，耐盐浴-划道两侧3mm外,应无鼓泡、锈蚀、剥落和起皱等现象，附着力-优于2级，下屈服强度≥235MPa，抗拉强度 ≥400MPa ，断后伸长率≥20% ，疲劳试验200万次-无断裂，杯突试验≥9.6mm，表面无成形性及涂层附着力缺陷、如轻微的划伤、压痕、麻点、氧化色、辊印。
5、导轨：采用阻尼导轨，抽屉导轨组件底部变形检测合格；抽屉导轨组件结构强度检测合格；耐久性检测≥20万次，功能无损；符合QB/T 2454-2013《家具五金抽屉导轨》标准。
6、门铰：采用阻尼门铰，耐久性检测≥20万次，功能无损坏；符合QB/T 2189-2013《家具五金 杯状暗铰链》标准。
7、钢制锁：符合GB/T 3325-2024、QB/T 1621-2015、GB/T 10125-2021标准；外观性能-金属件：电镀件、喷漆（塑）涂层检测合格；保密度：弹子锁钥匙不同牙花数≥250种，弹子锁互开率≤0.250%；牢固度：锁头固定连接静拉力无松动，弹子锁使用寿命≥10000次，无损；弹子锁钥匙拔出静拉力≤5N，钥匙开启扭矩≤0.35N·m；外观质量：电镀件耐腐蚀≥9级；人造气氛腐蚀试验（盐雾试验）：铜加速乙酸盐雾（CASS）试验周期≥100h，起泡：起泡等级≤1（S1）、生锈：生锈等级≤Ri1、开裂：开裂等级≤1（S1）、剥落：剥落等级≤1（S1）。</t>
  </si>
  <si>
    <t>椅子k</t>
  </si>
  <si>
    <t>浅灰色</t>
  </si>
  <si>
    <t>1、面料：采用西皮，干擦500次、湿擦250次、碱性汗液80次均合格，涂层厚度25μm均≥4级；涂层粘着牢度≥2.5N/10mm；耐折牢度(50000次)无裂纹；耐磨性(CS-10,500g,500r)无明显损伤、剥落；气味≤3级；pH≥3，材质鉴别(PVC/PU革)：聚氯乙烯(PVC)人造革(人造革)，符合GB/T16799-2018《家具用皮革》；GB/T30695-2014《聚氯乙烯、聚氨酯人造革(合成革)材质鉴别方法》标准。
2、海绵：采用高弹阻燃海绵，阻燃I级，通过香烟抗引燃特性试验，回弹率≥45%，拉伸强度≥250Kpa，表观密度≥37kg/m³，75%压缩永久变形≤5%，符合GB/T 10802-2023《通用软质聚氨酯泡沫塑料》；GB 17927.1-2011《软体家具 床垫和沙发 抗引燃特性的评定 第1部分：阴燃的香烟》标准。
3、座板：采用优质曲木板，符合GB/T 44689-2024 、GB/T 35601-2024 、GB/T 17657-2022标准；甲醛释放量(干燥器法)≤0.2mg/L，苯未检出，甲苯未检出，二甲苯未检出，总挥发性有机化合物（TVOC）未检出，气味等级≤1级。
4、倾仰机构：安全性要求检测合格，力学性能检测合格，中性盐雾连续喷雾≥100小时，涂层对基体的保护等级达到10级，涂层本身的耐腐蚀等级达到10级，倾仰时底盘无噪音，可倾仰锁定及高度调整，符合人体力学结构，符合QB/T 5619-2021《转椅底盘》；QB/T3826-1999《轻工产品金属镀层和化学处理层的耐腐蚀试验方法中性盐雾试验(NSS)法》标准。
5、气压棒：采用优质气压棒，力特性检测合格；伸展速度检测合格；密封性能检测合格；耐高低温性能检测合格；循环寿命检测20万次，公称力Fa的总衰减量≤10%；强度性能（抗压强度、侧拉强度、抗拉强度）均检测合格；乙酸盐雾试验（ASS）连续喷雾≥500h，镀（涂）层对基体的保护等级达到10级，镀（涂）层本身耐腐蚀等级达到10级；符合QB/T3827-1999《轻工产品金属镀层和化学处理层的耐腐蚀试验方法乙酸盐雾试验(ASS)法》；GB/T29525-2013《座椅升降气弹簧技术条件》标准。
6、五星脚：采用优质五星脚，重金属（可溶性铅、可溶性镉、可溶性铬、可溶性汞）均未检出，多环芳烃（苯并[a]芘、16种多环芳烃总量）均未检出，符合GB28481-2012《塑料家具中有害物质限量》标准。
7、万向脚轮：符合QB/T 4765-2014 、SN/T 3814-2014 、SN/T 2249-2023 标准；外观：脚轮的轮面应光洁，不应有裂纹、伤痕、毛边等缺陷；金属件的表面应光滑平整，应无锈蚀、毛刺刃口、露底等缺陷；装配：转动零部件应转动灵活，应无卡滞及松脱现象；脚轮零部件之间应装配牢固，轮轴不应随车轮转动；抗冲击性符合要求；滚动阻力符合要求；旋转阻力符合要求；静载荷符合要求；短链氯化石蜡未检出；34种增塑剂均未检出。</t>
  </si>
  <si>
    <t>桌子h</t>
  </si>
  <si>
    <t>2200*1800*750</t>
  </si>
  <si>
    <t>桌子c</t>
  </si>
  <si>
    <t>750*600*750</t>
  </si>
  <si>
    <t>1、板材：采用浸渍胶膜纸饰面刨花板，符合GB/T 15102-2017、GB/T 17657-2022、GB/T 4897-2015、GB/T39600-2021、LY/T 1985-2011、JC/T 2039-2010、GB 8624-2012、HJ 571-2010、GB/T 36022-2018标准；甲醛释放量(气候箱法)≤0.025mg/m³，室内用人造板及其制品甲醛释放量分级达到ENF级；氨释放量(干燥器法)未检出；抗细菌性能：大肠埃希氏菌、表皮葡萄球菌、白色葡萄球菌等抗细菌率均≥99%，防霉菌性能：黑曲霉、宛氏拟青霉、出芽短梗霉等的防霉菌等级均达到0级；密度≥0.6g/cm³，耐高温性能：无裂纹；品质属性：挥发性有机化合物(72h)-苯、甲苯、二甲苯、总挥发性有机化合物(TVOC)等均要未检出；握螺钉力板面≥1500N，板边≥1100N；表面耐香烟灼烧达到5级，表面耐干热达到5级，表面耐污染腐蚀达到5级，表面耐龟裂达到5级，表面耐水蒸气达到5级，耐光色牢度达到5级；燃烧性能等级达到B1级，燃烧增长速率指数FIGRA0.2MJ≤120W/s,火焰横向蔓延未到达试样长翼边缘,600s的总放热量THR600s ≤7.5MJ,60s内焰尖高度Fs≤150mm，60s内无燃烧滴落物引燃滤纸现象，五氯苯酚(PCP)含量未检出。
2、封边：采用PVC封边条，符合QB/T4463-2013、SN/T3814-2014、GB/T43355-2023标准；短链氯化石蜡含量未检出，抗病毒活性率≥99.00%；外观：表面应无皱纹、裂纹、折痕、暗条痕、染色线、刀线、油渍、污点、黑斑、粘胶和杂质，无明显的气泡、针孔、划痕、波纹等瑕疵，表面应光滑，花纹应清晰、均匀，无漏印。压纹(压花)表面应有统一的花式。且压纹应清晰、均匀；耐干热性符合要求，耐磨性符合要求，耐开裂性(耐龟裂性)≥2级，耐老化性符合要求，耐冷热循环符合要求，耐光色牢度（灰色样卡）≥4 级；甲醛释放量未检出，氯乙烯单体未检出，可迁移元素(可溶性重金属)：铅、镉、铬、汞、砷、钡、锑、硒均未检出；邻苯二甲酸酯(DBP、BBP、DEHP、DNOP、DINP和 DIDP)的总量未检出；多溴联苯(PBB)未检出；多溴联苯醚(PBDE)未检出。
3、热熔胶：苯未检出，溶剂型胶粘剂VOC含量限量≤5g/L，黏合强度大，稳定性强，符合GB18583-2008《室内装饰装修材料胶粘剂中有害物质限量》、HJ2541-2016《环境标志产品技术要求胶粘剂》、GB 33372-2020《胶粘剂挥发性有机化合物限量》标准。
4、脚架：采用冷轧钢管制作而成，冷轧钢管符合QB/T 4767-2014、QB/T3827-1999、QB/T3826-1999、QB/T3828-1999、GB/T 10125-2021、GB/T 6461-2002、GB/T1741-2020、QB/T4371-2012、GB/T 700-2006、GB/T 4336-2016标准，金属件外观性能要求合格，耐腐蚀180h后，检查划道两侧3mm以外，应无锈迹、剥落、起皱、变色和失光等现象，180h内，观察在溶液中样板上划道两侧3mm以外,应无鼓泡产生，硬度≥3H、冲击强度：冲击高度400mm，应无剥落、裂纹、皱纹，附着力0级，乙酸盐雾试验（ASS试验）（连续喷雾≥300小时），镀（涂）层对基体的保护等级10级，镀(涂)层本身的耐腐蚀等级10级，中性盐雾（连续喷雾≥300小时），镀(涂)层对基体的保护等级10级，镀(涂)层本身的耐腐蚀等级10级，铜盐加速乙酸盐雾（连续喷雾≥300小时），镀（涂）层对基体的保护等级10级，耐霉菌性：≥4种霉菌，耐霉菌性等级均达到0级，抗菌性能：≥4种菌种，抑菌率均≥95%，下屈服强度≥195N/mm²；抗拉强度315~430N/mm²；断后伸长率≥26%；化学成分：C≤ 0.12%,Si≤ 0.3% ,Mn≤ 0.5%,P≤0.035%，S≤ 0.035%，Ni≤0.3% Cr≤ 0.3%,Cu≤ 0.3%,N≤ 0.012%，弯曲试验：试验后，试样弯曲部位外表面无肉眼可见的裂纹。
5、五金配件：品牌优质五金配件，均经过酸洗、磷洗等防锈处理；</t>
  </si>
  <si>
    <t>椅子b</t>
  </si>
  <si>
    <t>1、面料：采用优质透气耐用面料，经防污处理，符合GB18401-2010、GB8624-2012、GB17927-2024、GB/T43821-2024、GB/T24253-2009标准，耐水（变色、沾色）、耐酸汗渍（变色、沾色）、耐碱汗渍（变色、沾色）、耐唾液（变色、沾色）、耐干摩擦均符合要求；甲醛含量未检出；无异味；阻燃性能安全技术要求：阻燃Ⅰ级符合要求；可分解致癌芳香胺染料未检出；窗帘幕布、家具制品装饰用织物的燃烧性能等级B1级：阴燃时间≤2s，续燃时间≤2s；防螨性能（趋避率）≥90%；铅释放量未检出。
2、海绵：采用高弹阻燃海绵，阻燃I级，通过香烟抗引燃特性试验，回弹率≥45%，拉伸强度≥250Kpa，表观密度≥37kg/m³，75%压缩永久变形≤5%，符合GB/T 10802-2023《通用软质聚氨酯泡沫塑料》；GB 17927.1-2011《软体家具 床垫和沙发 抗引燃特性的评定 第1部分：阴燃的香烟》标准。
3、座板：采用优质曲木板，符合GB/T 44689-2024 、GB/T 35601-2024 、GB/T 17657-2022标准；甲醛释放量(干燥器法)≤0.2mg/L，苯未检出，甲苯未检出，二甲苯未检出，总挥发性有机化合物（TVOC）未检出，气味等级≤1级。
4、万向脚轮：符合QB/T 4765-2014 、SN/T 3814-2014 、SN/T 2249-2023 标准；外观：脚轮的轮面应光洁，不应有裂纹、伤痕、毛边等缺陷；金属件的表面应光滑平整，应无锈蚀、毛刺刃口、露底等缺陷；装配：转动零部件应转动灵活，应无卡滞及松脱现象；脚轮零部件之间应装配牢固，轮轴不应随车轮转动；抗冲击性符合要求；滚动阻力符合要求；旋转阻力符合要求；静载荷符合要求；短链氯化石蜡未检出；34种增塑剂均未检出。</t>
  </si>
  <si>
    <t>伸缩阶梯座椅（一排5人）</t>
  </si>
  <si>
    <t>阶梯座椅</t>
  </si>
  <si>
    <t>1、板材：采用浸渍胶膜纸饰面刨花板，符合GB/T 15102-2017、GB/T 17657-2022、GB/T 4897-2015、GB/T39600-2021、LY/T 1985-2011、JC/T 2039-2010、GB 8624-2012、HJ 571-2010、GB/T 36022-2018标准；甲醛释放量(气候箱法)≤0.025mg/m³，室内用人造板及其制品甲醛释放量分级达到ENF级；氨释放量(干燥器法)未检出；抗细菌性能：大肠埃希氏菌、表皮葡萄球菌、白色葡萄球菌等抗细菌率均≥99%，防霉菌性能：黑曲霉、宛氏拟青霉、出芽短梗霉等的防霉菌等级均达到0级；密度≥0.6g/cm³，耐高温性能：无裂纹；品质属性：挥发性有机化合物(72h)-苯、甲苯、二甲苯、总挥发性有机化合物(TVOC)等均要未检出；握螺钉力板面≥1500N，板边≥1100N；表面耐香烟灼烧达到5级，表面耐干热达到5级，表面耐污染腐蚀达到5级，表面耐龟裂达到5级，表面耐水蒸气达到5级，耐光色牢度达到5级；燃烧性能等级达到B1级，燃烧增长速率指数FIGRA0.2MJ≤120W/s,火焰横向蔓延未到达试样长翼边缘,600s的总放热量THR600s ≤7.5MJ,60s内焰尖高度Fs≤150mm，60s内无燃烧滴落物引燃滤纸现象，五氯苯酚(PCP)含量未检出。
2、封边：采用PVC封边条，符合QB/T4463-2013、SN/T3814-2014、GB/T43355-2023标准；短链氯化石蜡含量未检出，抗病毒活性率≥99.00%；外观：表面应无皱纹、裂纹、折痕、暗条痕、染色线、刀线、油渍、污点、黑斑、粘胶和杂质，无明显的气泡、针孔、划痕、波纹等瑕疵，表面应光滑，花纹应清晰、均匀，无漏印。压纹(压花)表面应有统一的花式。且压纹应清晰、均匀；耐干热性符合要求，耐磨性符合要求，耐开裂性(耐龟裂性)≥2级，耐老化性符合要求，耐冷热循环符合要求，耐光色牢度（灰色样卡）≥4 级；甲醛释放量未检出，氯乙烯单体未检出，可迁移元素(可溶性重金属)：铅、镉、铬、汞、砷、钡、锑、硒均未检出；邻苯二甲酸酯(DBP、BBP、DEHP、DNOP、DINP和 DIDP)的总量未检出；多溴联苯(PBB)未检出；多溴联苯醚(PBDE)未检出。
3、热熔胶：苯未检出，溶剂型胶粘剂VOC含量限量≤5g/L，黏合强度大，稳定性强，符合GB18583-2008《室内装饰装修材料胶粘剂中有害物质限量》、HJ2541-2016《环境标志产品技术要求胶粘剂》、GB 33372-2020《胶粘剂挥发性有机化合物限量》标准。                                                                                                                                                
4、面料：采用优质阻燃绒布，经防污处理，符合GB18401-2010、GB8624-2012、GB17927-2024、GB/T43821-2024、GB/T24253-2009标准，耐水（变色、沾色）、耐酸汗渍（变色、沾色）、耐碱汗渍（变色、沾色）、耐唾液（变色、沾色）、耐干摩擦均符合要求；甲醛含量未检出；无异味；阻燃性能安全技术要求：阻燃Ⅰ级符合要求；可分解致癌芳香胺染料未检出；窗帘幕布、家具制品装饰用织物的燃烧性能等级B1级：阴燃时间≤2s，续燃时间≤2s；防螨性能（趋避率）≥90%；铅释放量未检出。
5、座/背板：座背连体设计结构，采用优质PP工程塑料，经模具一体注塑成型；
6、海绵：采用高弹阻燃海绵，阻燃I级，通过香烟抗引燃特性试验，回弹率≥45%，拉伸强度≥250Kpa，表观密度≥37kg/m³，75%压缩永久变形≤5%，符合GB/T 10802-2023《通用软质聚氨酯泡沫塑料》；GB 17927.1-2011《软体家具 床垫和沙发 抗引燃特性的评定 第1部分：阴燃的香烟》标准。
7、台架：采用优质碳素钢型材，与冷轧钢板焊接成型；表面静电粉末喷涂处理。</t>
  </si>
  <si>
    <t>位</t>
  </si>
  <si>
    <t>椅子l</t>
  </si>
  <si>
    <t>边柜c</t>
  </si>
  <si>
    <t>1000*400*750</t>
  </si>
  <si>
    <t>组合沙发6</t>
  </si>
  <si>
    <t>3500+2300*680</t>
  </si>
  <si>
    <t>沙发椅a</t>
  </si>
  <si>
    <t>670*820*750</t>
  </si>
  <si>
    <t>1、面料：采用西皮，干擦500次、湿擦250次、碱性汗液80次均合格，涂层厚度25μm均≥4级；涂层粘着牢度≥2.5N/10mm；耐折牢度(50000次)无裂纹；耐磨性(CS-10,500g,500r)无明显损伤、剥落；气味≤3级；pH≥3，材质鉴别(PVC/PU革)：聚氯乙烯(PVC)人造革(人造革)，符合GB/T16799-2018《家具用皮革》；GB/T30695-2014《聚氯乙烯、聚氨酯人造革(合成革)材质鉴别方法》标准。
2、软包托架饰面：采用优质西皮，游离甲醛未检出，挥发性有机物（V0C）未检出，防霉等级（桔青霉）达到1级，透气性好，韧性高，符合GB/T16799-2018《家具用皮革》；GB20400-2006《皮革和皮毛有害物质限量》；HJ507-2009《环境标志产品技术要求 皮革和合成革》；QB/T 4199-2011《皮革防霉性能测试方法》标准。
3、海绵：采用高弹阻燃海绵，阻燃II级，通过模拟火柴火焰引燃试验，回弹率≥45%，拉伸强度≥130Kpa，表观密度偏差±2.0kg/m³，75%压缩永久变形≤5%，65%/25%压陷比≥2.0；气味等级≥7级，断裂伸长率≥160%；撕裂强度≥3.5N/cm；干热老化后拉伸强度≥95kPa；干热老化后拉伸强度变化率≤±20%；湿热老化后拉伸强度≥120kPa；湿热老化后拉伸强度变化率≤±30%；甲醛散发未检出，符合GB/T 10802-2023《通用软质聚氨酯泡沫塑料》；GB 17927-2024《家具阻燃性能安全技术规范》标准。
4、内框：采用优质曲木板，符合GB/T 22350-2017、GB/T 39600-2021标准；甲醛释放量（气候箱法）≤0.025mg/m³；外观质量合格；表面划痕合格；表面压痕合格。
5、脚架：采用冷轧钢管制作而成，冷轧钢管符合QB/T 4767-2014、QB/T3827-1999、QB/T3826-1999、QB/T3828-1999、GB/T 10125-2021、GB/T 6461-2002、GB/T1741-2020、QB/T4371-2012、GB/T 700-2006、GB/T 4336-2016标准，金属件外观性能要求合格，耐腐蚀180h后，检查划道两侧3mm以外，应无锈迹、剥落、起皱、变色和失光等现象，180h内，观察在溶液中样板上划道两侧3mm以外,应无鼓泡产生，硬度≥3H、冲击强度：冲击高度400mm，应无剥落、裂纹、皱纹，附着力0级，乙酸盐雾试验（ASS试验）（连续喷雾≥300小时），镀（涂）层对基体的保护等级10级，镀(涂)层本身的耐腐蚀等级10级，中性盐雾（连续喷雾≥300小时），镀(涂)层对基体的保护等级10级，镀(涂)层本身的耐腐蚀等级10级，铜盐加速乙酸盐雾（连续喷雾≥300小时），镀（涂）层对基体的保护等级10级，耐霉菌性：≥4种霉菌，耐霉菌性等级均达到0级，抗菌性能：≥4种菌种，抑菌率均≥95%，下屈服强度≥195N/mm²；抗拉强度315~430N/mm²；断后伸长率≥26%；化学成分：C≤ 0.12%,Si≤ 0.3% ,Mn≤ 0.5%,P≤0.035%，S≤ 0.035%，Ni≤0.3% Cr≤ 0.3%,Cu≤ 0.3%,N≤ 0.012%，弯曲试验：试验后，试样弯曲部位外表面无肉眼可见的裂纹。</t>
  </si>
  <si>
    <t>休闲沙发a</t>
  </si>
  <si>
    <t>600*600*430</t>
  </si>
  <si>
    <t>休闲茶几b</t>
  </si>
  <si>
    <t>Φ700*400H</t>
  </si>
  <si>
    <t>1、基材：基材采用中密度纤维板，符合GB/T 11718-2021、QB/T4371-2012、JC/T 2039-2010、GB/T 29899-2024标准，甲醛释放量(气候箱法)未检出；抗菌性能：大肠杆菌(大肠埃希氏菌)的抑菌率≥99%；防霉性能：黑曲霉的防霉等级达到0级；物理力学性能：静曲强度≥35MPa、弹性模量≥7200MPa、内胶合强度≥0.9MPa；品质属性：挥发性有机化合物释放浓度(7d)-苯、甲苯、二甲苯、总挥发性有机化合物(TVOC)等均未检出；
2、贴面：采用实木木皮，木皮符合GB/T 13010-2020、QB/T 4371-2012、GB/T 1741-2020、HJ571-2010标准；甲醛释放量≤0.1mg/L；木材含水率8-10%，外观质量；表面粗糙度；抗菌性能：金黄色葡萄球菌、大肠埃希氏菌、肺炎克雷伯氏菌、表皮葡萄球菌、白色葡萄球菌、鼠伤寒沙门氏菌、枯草芽孢杆菌、乙型溶血性链球菌、铜绿假单胞菌、痤疮丙酸杆菌，抑菌率≥99%；土曲霉、绳状青霉、宛氏拟青霉、桔青霉、产黄青霉、大毛霉、球毛壳霉、出芽短梗霉、烟曲霉、巴西曲霉，耐霉菌性等级0级，甲醛释放量≤0.015mg/m³，挥发性有机化合物（72h）-苯未检出（检出限：0.53μg/m³），甲苯未检出（检出限：0.54μg/m³），二甲苯未检出（检出限：1.17μg/m³），总挥发性有机化合物（TVOC）未检出（检出限：9.6μg/m³），总挥发性有机化合物（TVOC）的释放率≤0.5mg/㎡.h（72h）。
3、脚架：采用冷轧钢管制作而成，冷轧钢管符合QB/T 4767-2014、QB/T3827-1999、QB/T3826-1999、QB/T3828-1999、GB/T 10125-2021、GB/T 6461-2002、GB/T1741-2020、QB/T4371-2012、GB/T 700-2006、GB/T 4336-2016标准，金属件外观性能要求合格，耐腐蚀180h后，检查划道两侧3mm以外，应无锈迹、剥落、起皱、变色和失光等现象，180h内，观察在溶液中样板上划道两侧3mm以外,应无鼓泡产生，硬度≥3H、冲击强度：冲击高度400mm，应无剥落、裂纹、皱纹，附着力0级，乙酸盐雾试验（ASS试验）（连续喷雾≥300小时），镀（涂）层对基体的保护等级10级，镀(涂)层本身的耐腐蚀等级10级，中性盐雾（连续喷雾≥300小时），镀(涂)层对基体的保护等级10级，镀(涂)层本身的耐腐蚀等级10级，铜盐加速乙酸盐雾（连续喷雾≥300小时），镀（涂）层对基体的保护等级10级，耐霉菌性：≥4种霉菌，耐霉菌性等级均达到0级，抗菌性能：≥4种菌种，抑菌率均≥95%，下屈服强度≥195N/mm²；抗拉强度315~430N/mm²；断后伸长率≥26%；化学成分：C≤ 0.12%,Si≤ 0.3% ,Mn≤ 0.5%,P≤0.035%，S≤ 0.035%，Ni≤0.3% Cr≤ 0.3%,Cu≤ 0.3%,N≤ 0.012%，弯曲试验：试验后，试样弯曲部位外表面无肉眼可见的裂纹。。
4、哑光烤漆工艺。</t>
  </si>
  <si>
    <t>边几a</t>
  </si>
  <si>
    <t>560*420*510</t>
  </si>
  <si>
    <t>1、面板：哑光烤漆工艺，基材采用中密度纤维板，符合GB/T 11718-2021、QB/T4371-2012、JC/T 2039-2010、GB/T 29899-2024标准，甲醛释放量(气候箱法)未检出；抗菌性能：大肠杆菌(大肠埃希氏菌)的抑菌率≥99%；防霉性能：黑曲霉的防霉等级达到0级；物理力学性能：静曲强度≥35MPa、弹性模量≥7200MPa、内胶合强度≥0.9MPa；品质属性：挥发性有机化合物释放浓度(7d)-苯、甲苯、二甲苯、总挥发性有机化合物(TVOC)等均未检出；
2、脚架：采用冷轧钢管制作而成，冷轧钢管符合QB/T 4767-2014、QB/T3827-1999、QB/T3826-1999、QB/T3828-1999、GB/T 10125-2021、GB/T 6461-2002、GB/T1741-2020、QB/T4371-2012、GB/T 700-2006、GB/T 4336-2016标准，金属件外观性能要求合格，耐腐蚀180h后，检查划道两侧3mm以外，应无锈迹、剥落、起皱、变色和失光等现象，180h内，观察在溶液中样板上划道两侧3mm以外,应无鼓泡产生，硬度≥3H、冲击强度：冲击高度400mm，应无剥落、裂纹、皱纹，附着力0级，乙酸盐雾试验（ASS试验）（连续喷雾≥300小时），镀（涂）层对基体的保护等级10级，镀(涂)层本身的耐腐蚀等级10级，中性盐雾（连续喷雾≥300小时），镀(涂)层对基体的保护等级10级，镀(涂)层本身的耐腐蚀等级10级，铜盐加速乙酸盐雾（连续喷雾≥300小时），镀（涂）层对基体的保护等级10级，耐霉菌性：≥4种霉菌，耐霉菌性等级均达到0级，抗菌性能：≥4种菌种，抑菌率均≥95%，下屈服强度≥195N/mm²；抗拉强度315~430N/mm²；断后伸长率≥26%；化学成分：C≤ 0.12%,Si≤ 0.3% ,Mn≤ 0.5%,P≤0.035%，S≤ 0.035%，Ni≤0.3% Cr≤ 0.3%,Cu≤ 0.3%,N≤ 0.012%，弯曲试验：试验后，试样弯曲部位外表面无肉眼可见的裂纹。</t>
  </si>
  <si>
    <t>吧椅</t>
  </si>
  <si>
    <t>1、面料：采用西皮，干擦500次、湿擦250次、碱性汗液80次均合格，涂层厚度25μm均≥4级；涂层粘着牢度≥2.5N/10mm；耐折牢度(50000次)无裂纹；耐磨性(CS-10,500g,500r)无明显损伤、剥落；气味≤3级；pH≥3，材质鉴别(PVC/PU革)：聚氯乙烯(PVC)人造革(人造革)，符合GB/T16799-2018《家具用皮革》；GB/T30695-2014《聚氯乙烯、聚氨酯人造革(合成革)材质鉴别方法》标准。
2、海绵：采用高弹阻燃海绵，阻燃II级，通过模拟火柴火焰引燃试验，回弹率≥45%，拉伸强度≥130Kpa，表观密度偏差±2.0kg/m³，75%压缩永久变形≤5%，65%/25%压陷比≥2.0；气味等级≥7级，断裂伸长率≥160%；撕裂强度≥3.5N/cm；干热老化后拉伸强度≥95kPa；干热老化后拉伸强度变化率≤±20%；湿热老化后拉伸强度≥120kPa；湿热老化后拉伸强度变化率≤±30%；甲醛散发未检出，符合GB/T 10802-2023《通用软质聚氨酯泡沫塑料》；GB 17927-2024《家具阻燃性能安全技术规范》标准。
3、内框：采用优质曲木板，符合GB/T 22350-2017、GB/T 39600-2021标准；甲醛释放量（气候箱法）≤0.025mg/m³；外观质量合格；表面划痕合格；表面压痕合格。
4、脚架：采用冷轧钢管制作而成，冷轧钢管符合QB/T 4767-2014、QB/T3827-1999、QB/T3826-1999、QB/T3828-1999、GB/T 10125-2021、GB/T 6461-2002、GB/T1741-2020、QB/T4371-2012、GB/T 700-2006、GB/T 4336-2016标准，金属件外观性能要求合格，耐腐蚀180h后，检查划道两侧3mm以外，应无锈迹、剥落、起皱、变色和失光等现象，180h内，观察在溶液中样板上划道两侧3mm以外,应无鼓泡产生，硬度≥3H、冲击强度：冲击高度400mm，应无剥落、裂纹、皱纹，附着力0级，乙酸盐雾试验（ASS试验）（连续喷雾≥300小时），镀（涂）层对基体的保护等级10级，镀(涂)层本身的耐腐蚀等级10级，中性盐雾（连续喷雾≥300小时），镀(涂)层对基体的保护等级10级，镀(涂)层本身的耐腐蚀等级10级，铜盐加速乙酸盐雾（连续喷雾≥300小时），镀（涂）层对基体的保护等级10级，耐霉菌性：≥4种霉菌，耐霉菌性等级均达到0级，抗菌性能：≥4种菌种，抑菌率均≥95%，下屈服强度≥195N/mm²；抗拉强度315~430N/mm²；断后伸长率≥26%；化学成分：C≤ 0.12%,Si≤ 0.3% ,Mn≤ 0.5%,P≤0.035%，S≤ 0.035%，Ni≤0.3% Cr≤ 0.3%,Cu≤ 0.3%,N≤ 0.012%，弯曲试验：试验后，试样弯曲部位外表面无肉眼可见的裂纹。。
5、气压棒：采用优质气压棒，气弹簧活塞杆涂镀层应均匀、循环寿命10万次：经高低温性能试验后的气弹簧，再经10×10⁴次循环寿命（当行程≤60mm时，按实际行程；当行程＞60mm时，按60mm行程）试验后，公称力Fa的总衰减量应不大于13。；乙酸盐雾试验（ASS）连续喷雾≥260h，镀（涂）层对基体的保护等级达到10级，镀（涂）层本身耐腐蚀等级达到10级；符合QB/T3827-1999《轻工产品金属镀层和化学处理层的耐腐蚀试验方法乙酸盐雾试验(ASS)法》；GB/T29525-2013《座椅升降气弹簧技术条件》标准。</t>
  </si>
  <si>
    <t>休闲椅b</t>
  </si>
  <si>
    <t>620*860*660</t>
  </si>
  <si>
    <t>1、面料：采用西皮，干擦500次、湿擦250次、碱性汗液80次均合格，涂层厚度25μm均≥4级；涂层粘着牢度≥2.5N/10mm；耐折牢度(50000次)无裂纹；耐磨性(CS-10,500g,500r)无明显损伤、剥落；气味≤3级；pH≥3，材质鉴别(PVC/PU革)：聚氯乙烯(PVC)人造革(人造革)，符合GB/T16799-2018《家具用皮革》；GB/T30695-2014《聚氯乙烯、聚氨酯人造革(合成革)材质鉴别方法》标准。
2、海绵：采用高弹阻燃海绵，阻燃II级，通过模拟火柴火焰引燃试验，回弹率≥45%，拉伸强度≥130Kpa，表观密度偏差±2.0kg/m³，75%压缩永久变形≤5%，65%/25%压陷比≥2.0；气味等级≥7级，断裂伸长率≥160%；撕裂强度≥3.5N/cm；干热老化后拉伸强度≥95kPa；干热老化后拉伸强度变化率≤±20%；湿热老化后拉伸强度≥120kPa；湿热老化后拉伸强度变化率≤±30%；甲醛散发未检出，符合GB/T 10802-2023《通用软质聚氨酯泡沫塑料》；GB 17927-2024《家具阻燃性能安全技术规范》标准。
3、框架/脚架：采用优质白腊木实木，经过烘干、杀虫、除菌处理，经过防虫、防霉变处理，含水率≤10%；挥发性有机化合物（72h）：苯未检出，甲苯未检出，二甲苯未检出，总挥发性有机化合物（TVOC）未检出；甲醛释放量（干燥器法）≤0.1mg/L；五氯苯酚含量未检出；木制件外观合格；材种鉴定：白蜡木；燃烧性能等级B1级：燃烧增长速率指数≤120W/s、600s的总放热量THR600s≤7.5MJ、60s内无燃烧滴落物引燃滤纸现象；抗细菌性能：萎缩芽孢杆菌、奇异变形杆菌、藤黄微球菌、肺炎克雷伯氏菌、白色念珠菌抗细菌率均≥99%；防霉菌性能：灰绿曲霉、宛氏拟青霉、烟曲霉、土曲霉、出芽短梗霉防霉性等级均达到0级；氨释放量（干燥器法）未检出，符合GB/T 1927.4-2021、GB 18580-2017、GB/T 39600-2021、LY/T 1985-2011、GB/T 29894-2013、GB 8624-2012、JC/T 2039-2010、GB/T36022-2018标准。
4、油漆：符合HJ 2537-2014《环境标志产品技术要求 水性涂料》JC/T 1074-2021《室内空气净化功能涂覆材料净化性能》GB/T 23999-2009《室内装饰装修用水性木器涂料》GB/T 1741-2020《漆膜耐霉菌性测定法》：耐霉菌性：绿色木霉耐霉菌性等级达到0级；抗细菌性能：大肠埃希氏菌（大肠杆菌）抗菌率均≥99%；有害物质限量的限量值要求：甲醛含量未检出，卤代烃总和含量（限二氯甲烷、三氯甲烷、四氯化碳、1,1-二氯乙烷、1,2-二氯乙烷、1,1,1-三氯乙烷、1,1,2-三氯乙烷、1,2-二氯丙烷、1,2,3-三氯丙烷、三氯乙烯、四氯乙烯）均未检出；工业涂料中有害物质限量：挥发性有机化合物（VOC）未检出；室内空气净化功能涂覆材料净化性能：W型-净化效率-I类（IS）-甲醛≥80%；硬度（擦伤）≥4H。</t>
  </si>
  <si>
    <t>休闲桌a</t>
  </si>
  <si>
    <t>Φ600*H750</t>
  </si>
  <si>
    <t>1、基材：基材采用中密度纤维板，符合GB/T 11718-2021、QB/T4371-2012、JC/T 2039-2010、GB/T 29899-2024标准，甲醛释放量(气候箱法)未检出；抗菌性能：大肠杆菌(大肠埃希氏菌)的抑菌率≥99%；防霉性能：黑曲霉的防霉等级达到0级；物理力学性能：静曲强度≥35MPa、弹性模量≥7200MPa、内胶合强度≥0.9MPa；品质属性：挥发性有机化合物释放浓度(7d)-苯、甲苯、二甲苯、总挥发性有机化合物(TVOC)等均未检出；
2、贴面：采用实木木皮，木皮符合GB/T 13010-2020、QB/T 4371-2012、GB/T 1741-2020、HJ571-2010标准；甲醛释放量≤0.1mg/L；木材含水率8-10%，外观质量；表面粗糙度；抗菌性能：金黄色葡萄球菌、大肠埃希氏菌、肺炎克雷伯氏菌、表皮葡萄球菌、白色葡萄球菌、鼠伤寒沙门氏菌、枯草芽孢杆菌、乙型溶血性链球菌、铜绿假单胞菌、痤疮丙酸杆菌，抑菌率≥99%；土曲霉、绳状青霉、宛氏拟青霉、桔青霉、产黄青霉、大毛霉、球毛壳霉、出芽短梗霉、烟曲霉、巴西曲霉，耐霉菌性等级0级，甲醛释放量≤0.015mg/m³，挥发性有机化合物（72h）-苯未检出（检出限：0.53μg/m³），甲苯未检出（检出限：0.54μg/m³），二甲苯未检出（检出限：1.17μg/m³），总挥发性有机化合物（TVOC）未检出（检出限：9.6μg/m³），总挥发性有机化合物（TVOC）的释放率≤0.5mg/㎡.h（72h）。
3、油漆：符合HJ 2537-2014《环境标志产品技术要求 水性涂料》JC/T 1074-2021《室内空气净化功能涂覆材料净化性能》GB/T 23999-2009《室内装饰装修用水性木器涂料》GB/T 1741-2020《漆膜耐霉菌性测定法》：耐霉菌性：绿色木霉耐霉菌性等级达到0级；抗细菌性能：大肠埃希氏菌（大肠杆菌）抗菌率均≥99%；有害物质限量的限量值要求：甲醛含量未检出，卤代烃总和含量（限二氯甲烷、三氯甲烷、四氯化碳、1,1-二氯乙烷、1,2-二氯乙烷、1,1,1-三氯乙烷、1,1,2-三氯乙烷、1,2-二氯丙烷、1,2,3-三氯丙烷、三氯乙烯、四氯乙烯）均未检出；工业涂料中有害物质限量：挥发性有机化合物（VOC）未检出；室内空气净化功能涂覆材料净化性能：W型-净化效率-I类（IS）-甲醛≥80%；硬度（擦伤）≥4H。
4、脚架：采用冷轧钢管制作而成，冷轧钢管符合QB/T 4767-2014、QB/T3827-1999、QB/T3826-1999、QB/T3828-1999、GB/T 10125-2021、GB/T 6461-2002、GB/T1741-2020、QB/T4371-2012、GB/T 700-2006、GB/T 4336-2016标准，金属件外观性能要求合格，耐腐蚀180h后，检查划道两侧3mm以外，应无锈迹、剥落、起皱、变色和失光等现象，180h内，观察在溶液中样板上划道两侧3mm以外,应无鼓泡产生，硬度≥3H、冲击强度：冲击高度400mm，应无剥落、裂纹、皱纹，附着力0级，乙酸盐雾试验（ASS试验）（连续喷雾≥300小时），镀（涂）层对基体的保护等级10级，镀(涂)层本身的耐腐蚀等级10级，中性盐雾（连续喷雾≥300小时），镀(涂)层对基体的保护等级10级，镀(涂)层本身的耐腐蚀等级10级，铜盐加速乙酸盐雾（连续喷雾≥300小时），镀（涂）层对基体的保护等级10级，耐霉菌性：≥4种霉菌，耐霉菌性等级均达到0级，抗菌性能：≥4种菌种，抑菌率均≥95%，下屈服强度≥195N/mm²；抗拉强度315~430N/mm²；断后伸长率≥26%；化学成分：C≤ 0.12%,Si≤ 0.3% ,Mn≤ 0.5%,P≤0.035%，S≤ 0.035%，Ni≤0.3% Cr≤ 0.3%,Cu≤ 0.3%,N≤ 0.012%，弯曲试验：试验后，试样弯曲部位外表面无肉眼可见的裂纹。</t>
  </si>
  <si>
    <t>讨论桌h</t>
  </si>
  <si>
    <t>4000*1200*750</t>
  </si>
  <si>
    <t>1、板材：采用浸渍胶膜纸饰面刨花板，符合GB/T 15102-2017、GB/T 17657-2022、GB/T 4897-2015、GB/T39600-2021、LY/T 1985-2011、JC/T 2039-2010、GB 8624-2012、HJ 571-2010、GB/T 36022-2018标准；甲醛释放量(气候箱法)≤0.025mg/m³，室内用人造板及其制品甲醛释放量分级达到ENF级；氨释放量(干燥器法)未检出；抗细菌性能：大肠埃希氏菌、表皮葡萄球菌、白色葡萄球菌等抗细菌率均≥99%，防霉菌性能：黑曲霉、宛氏拟青霉、出芽短梗霉等的防霉菌等级均达到0级；密度≥0.6g/cm³，耐高温性能：无裂纹；品质属性：挥发性有机化合物(72h)-苯、甲苯、二甲苯、总挥发性有机化合物(TVOC)等均要未检出；握螺钉力板面≥1500N，板边≥1100N；表面耐香烟灼烧达到5级，表面耐干热达到5级，表面耐污染腐蚀达到5级，表面耐龟裂达到5级，表面耐水蒸气达到5级，耐光色牢度达到5级；燃烧性能等级达到B1级，燃烧增长速率指数FIGRA0.2MJ≤120W/s,火焰横向蔓延未到达试样长翼边缘,600s的总放热量THR600s ≤7.5MJ,60s内焰尖高度Fs≤150mm，60s内无燃烧滴落物引燃滤纸现象，五氯苯酚(PCP)含量未检出。
2、封边：采用PVC封边条，符合GB/T 32487-2016、GB/T 16422.2-2022、GB/T 24128-2018标准；抗菌性能：肺炎克雷伯氏菌，痤疮丙酸杆菌，抗菌率均≥99%，防霉性能：大毛霉、光孢短柄帚霉，防霉等级均达到0级，可迁移元素的最大限量要求：铅、镉、铬、锑、钡、硒、砷、汞均≤5mg/kg，有害物质限量要求：多环芳烃-苯并[a]芘≤1mg/kg、16种多环芳烃（PAH）总量≤10mg/kg，塑料材料理化性能：耐老化性(氙弧灯人工气候老化)-室内用≥300h，冲击强度的保持率≥68.9%，外观颜色变色评级≥4级，冲击强度≥10J/㎡，理化性能：耐干热性：应无龟裂、无鼓泡、耐磨性，磨30r后无露底现象、耐开裂性（耐龟裂性）≥1级、耐冷热循环性应无龟裂、无鼓泡、耐光色牢度（灰色样卡）≥4级、有害物质限量：甲醛释放量未检出（检出限：0.1mg/L）、氯乙烯单体未检出、邻苯二甲酸酯的总量≤0.1%、多溴联苯(PBB)未检出（检出限：5mg/kg）、多溴联苯醚(PBDE)未检出（检出限：5mg/kg）。
3、热熔胶：总挥发性有机物（TVOC）-水基型-水基型和溶剂型胶粘剂≤40g/L；水基型胶粘剂中有害物质限量值：游离甲醛（橡胶类胶粘剂）≤1.0g/kg，符合GB18583-2008《室内装饰装修材料胶粘剂中有害物质限量》。
4、脚架：采用冷轧钢管制作而成，冷轧钢管符合QB/T 4767-2014、QB/T3827-1999、QB/T3826-1999、QB/T3828-1999、GB/T 10125-2021、GB/T 6461-2002、GB/T1741-2020、QB/T4371-2012、GB/T 700-2006、GB/T 4336-2016标准，金属件外观性能要求合格，耐腐蚀180h后，检查划道两侧3mm以外，应无锈迹、剥落、起皱、变色和失光等现象，180h内，观察在溶液中样板上划道两侧3mm以外,应无鼓泡产生，硬度≥3H、冲击强度：冲击高度400mm，应无剥落、裂纹、皱纹，附着力0级，乙酸盐雾试验（ASS试验）（连续喷雾≥300小时），镀（涂）层对基体的保护等级10级，镀(涂)层本身的耐腐蚀等级10级，中性盐雾（连续喷雾≥300小时），镀(涂)层对基体的保护等级10级，镀(涂)层本身的耐腐蚀等级10级，铜盐加速乙酸盐雾（连续喷雾≥300小时），镀（涂）层对基体的保护等级10级，耐霉菌性：≥4种霉菌，耐霉菌性等级均达到0级，抗菌性能：≥4种菌种，抑菌率均≥95%，下屈服强度≥195N/mm²；抗拉强度315~430N/mm²；断后伸长率≥26%；化学成分：C≤ 0.12%,Si≤ 0.3% ,Mn≤ 0.5%,P≤0.035%，S≤ 0.035%，Ni≤0.3% Cr≤ 0.3%,Cu≤ 0.3%,N≤ 0.012%，弯曲试验：试验后，试样弯曲部位外表面无肉眼可见的裂纹。</t>
  </si>
  <si>
    <t>椅子e</t>
  </si>
  <si>
    <t>1、面料：采用西皮，干擦500次、湿擦250次、碱性汗液80次均合格，涂层厚度25μm均≥4级；涂层粘着牢度≥2.5N/10mm；耐折牢度(50000次)无裂纹；耐磨性(CS-10,500g,500r)无明显损伤、剥落；气味≤3级；pH≥3，材质鉴别(PVC/PU革)：聚氯乙烯(PVC)人造革(人造革)，符合GB/T16799-2018《家具用皮革》；GB/T30695-2014《聚氯乙烯、聚氨酯人造革(合成革)材质鉴别方法》标准。
2、海绵：采用高弹阻燃海绵，阻燃II级，通过模拟火柴火焰引燃试验，回弹率≥45%，拉伸强度≥130Kpa，表观密度偏差±2.0kg/m³，75%压缩永久变形≤5%，65%/25%压陷比≥2.0；气味等级≥7级，断裂伸长率≥160%；撕裂强度≥3.5N/cm；干热老化后拉伸强度≥95kPa；干热老化后拉伸强度变化率≤±20%；湿热老化后拉伸强度≥120kPa；湿热老化后拉伸强度变化率≤±30%；甲醛散发未检出，符合GB/T 10802-2023《通用软质聚氨酯泡沫塑料》；GB 17927-2024《家具阻燃性能安全技术规范》标准。
3、座板：采用优质曲木板，符合GB/T 22350-2017、GB/T 39600-2021标准；甲醛释放量（气候箱法）≤0.025mg/m³；外观质量合格；表面划痕合格；表面压痕合格。
4、油漆：符合HJ 2537-2014《环境标志产品技术要求 水性涂料》JC/T 1074-2021《室内空气净化功能涂覆材料净化性能》GB/T 23999-2009《室内装饰装修用水性木器涂料》GB/T 1741-2020《漆膜耐霉菌性测定法》：耐霉菌性：绿色木霉耐霉菌性等级达到0级；抗细菌性能：大肠埃希氏菌（大肠杆菌）抗菌率均≥99%；有害物质限量的限量值要求：甲醛含量未检出，卤代烃总和含量（限二氯甲烷、三氯甲烷、四氯化碳、1,1-二氯乙烷、1,2-二氯乙烷、1,1,1-三氯乙烷、1,1,2-三氯乙烷、1,2-二氯丙烷、1,2,3-三氯丙烷、三氯乙烯、四氯乙烯）均未检出；工业涂料中有害物质限量：挥发性有机化合物（VOC）未检出；室内空气净化功能涂覆材料净化性能：W型-净化效率-I类（IS）-甲醛≥80%；硬度（擦伤）≥4H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</si>
</sst>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9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6"/>
      <color rgb="FFFF0000"/>
      <name val="微软雅黑"/>
      <charset val="134"/>
    </font>
    <font>
      <sz val="16"/>
      <color theme="1"/>
      <name val="等线"/>
      <charset val="134"/>
      <scheme val="minor"/>
    </font>
    <font>
      <b/>
      <sz val="36"/>
      <color theme="1"/>
      <name val="宋体"/>
      <charset val="134"/>
    </font>
    <font>
      <b/>
      <sz val="28"/>
      <color theme="1"/>
      <name val="宋体"/>
      <charset val="134"/>
    </font>
    <font>
      <sz val="16"/>
      <color theme="1"/>
      <name val="微软雅黑"/>
      <charset val="134"/>
    </font>
    <font>
      <sz val="16"/>
      <name val="微软雅黑"/>
      <charset val="134"/>
    </font>
    <font>
      <b/>
      <sz val="16"/>
      <name val="微软雅黑"/>
      <charset val="134"/>
    </font>
    <font>
      <sz val="16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7" fontId="8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>
      <alignment vertical="center"/>
    </xf>
    <xf numFmtId="0" fontId="2" fillId="0" borderId="3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3" fillId="0" borderId="3" xfId="0" applyFont="1" applyBorder="1">
      <alignment vertical="center"/>
    </xf>
    <xf numFmtId="177" fontId="7" fillId="0" borderId="3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7" fontId="7" fillId="2" borderId="3" xfId="0" applyNumberFormat="1" applyFont="1" applyFill="1" applyBorder="1" applyAlignment="1">
      <alignment horizontal="center" vertical="center"/>
    </xf>
    <xf numFmtId="177" fontId="7" fillId="2" borderId="0" xfId="0" applyNumberFormat="1" applyFont="1" applyFill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jpe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3" Type="http://schemas.openxmlformats.org/officeDocument/2006/relationships/image" Target="media/image43.jpeg"/><Relationship Id="rId42" Type="http://schemas.openxmlformats.org/officeDocument/2006/relationships/image" Target="media/image42.jpeg"/><Relationship Id="rId41" Type="http://schemas.openxmlformats.org/officeDocument/2006/relationships/image" Target="media/image41.jpeg"/><Relationship Id="rId40" Type="http://schemas.openxmlformats.org/officeDocument/2006/relationships/image" Target="media/image40.jpeg"/><Relationship Id="rId4" Type="http://schemas.openxmlformats.org/officeDocument/2006/relationships/image" Target="media/image4.jpeg"/><Relationship Id="rId39" Type="http://schemas.openxmlformats.org/officeDocument/2006/relationships/image" Target="media/image39.png"/><Relationship Id="rId38" Type="http://schemas.openxmlformats.org/officeDocument/2006/relationships/image" Target="media/image38.png"/><Relationship Id="rId37" Type="http://schemas.openxmlformats.org/officeDocument/2006/relationships/image" Target="media/image37.png"/><Relationship Id="rId36" Type="http://schemas.openxmlformats.org/officeDocument/2006/relationships/image" Target="media/image36.png"/><Relationship Id="rId35" Type="http://schemas.openxmlformats.org/officeDocument/2006/relationships/image" Target="media/image35.png"/><Relationship Id="rId34" Type="http://schemas.openxmlformats.org/officeDocument/2006/relationships/image" Target="media/image34.png"/><Relationship Id="rId33" Type="http://schemas.openxmlformats.org/officeDocument/2006/relationships/image" Target="media/image33.png"/><Relationship Id="rId32" Type="http://schemas.openxmlformats.org/officeDocument/2006/relationships/image" Target="media/image32.png"/><Relationship Id="rId31" Type="http://schemas.openxmlformats.org/officeDocument/2006/relationships/image" Target="media/image31.png"/><Relationship Id="rId30" Type="http://schemas.openxmlformats.org/officeDocument/2006/relationships/image" Target="media/image30.jpeg"/><Relationship Id="rId3" Type="http://schemas.openxmlformats.org/officeDocument/2006/relationships/image" Target="media/image3.png"/><Relationship Id="rId29" Type="http://schemas.openxmlformats.org/officeDocument/2006/relationships/image" Target="media/image29.png"/><Relationship Id="rId28" Type="http://schemas.openxmlformats.org/officeDocument/2006/relationships/image" Target="media/image28.png"/><Relationship Id="rId27" Type="http://schemas.openxmlformats.org/officeDocument/2006/relationships/image" Target="media/image27.png"/><Relationship Id="rId26" Type="http://schemas.openxmlformats.org/officeDocument/2006/relationships/image" Target="media/image26.png"/><Relationship Id="rId25" Type="http://schemas.openxmlformats.org/officeDocument/2006/relationships/image" Target="media/image25.png"/><Relationship Id="rId24" Type="http://schemas.openxmlformats.org/officeDocument/2006/relationships/image" Target="media/image24.png"/><Relationship Id="rId23" Type="http://schemas.openxmlformats.org/officeDocument/2006/relationships/image" Target="media/image23.png"/><Relationship Id="rId22" Type="http://schemas.openxmlformats.org/officeDocument/2006/relationships/image" Target="media/image22.jpeg"/><Relationship Id="rId21" Type="http://schemas.openxmlformats.org/officeDocument/2006/relationships/image" Target="media/image21.jpeg"/><Relationship Id="rId20" Type="http://schemas.openxmlformats.org/officeDocument/2006/relationships/image" Target="media/image20.jpeg"/><Relationship Id="rId2" Type="http://schemas.openxmlformats.org/officeDocument/2006/relationships/image" Target="media/image2.png"/><Relationship Id="rId19" Type="http://schemas.openxmlformats.org/officeDocument/2006/relationships/image" Target="media/image19.jpeg"/><Relationship Id="rId18" Type="http://schemas.openxmlformats.org/officeDocument/2006/relationships/image" Target="media/image18.jpeg"/><Relationship Id="rId17" Type="http://schemas.openxmlformats.org/officeDocument/2006/relationships/image" Target="media/image17.jpe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jpe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www.wps.cn/officeDocument/2020/cellImage" Target="cellimag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jpe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pn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jpe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507365</xdr:colOff>
      <xdr:row>11</xdr:row>
      <xdr:rowOff>94615</xdr:rowOff>
    </xdr:to>
    <xdr:pic>
      <xdr:nvPicPr>
        <xdr:cNvPr id="5" name="ID_994A6E6E64B34D76A696E79ECD53AB45"/>
        <xdr:cNvPicPr>
          <a:picLocks noChangeAspect="1"/>
        </xdr:cNvPicPr>
      </xdr:nvPicPr>
      <xdr:blipFill>
        <a:blip r:embed="rId1"/>
        <a:srcRect l="9069" t="12753" b="11577"/>
        <a:stretch>
          <a:fillRect/>
        </a:stretch>
      </xdr:blipFill>
      <xdr:spPr>
        <a:xfrm>
          <a:off x="685800" y="25582245"/>
          <a:ext cx="1878965" cy="20853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527050</xdr:colOff>
      <xdr:row>3</xdr:row>
      <xdr:rowOff>4445</xdr:rowOff>
    </xdr:to>
    <xdr:pic>
      <xdr:nvPicPr>
        <xdr:cNvPr id="14" name="ID_87489BA2BB48428699A43B05F028FEA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5640" y="29818965"/>
          <a:ext cx="1898650" cy="547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495935</xdr:colOff>
      <xdr:row>8</xdr:row>
      <xdr:rowOff>42545</xdr:rowOff>
    </xdr:to>
    <xdr:pic>
      <xdr:nvPicPr>
        <xdr:cNvPr id="25" name="ID_331E95B5FDEA4E6EB68AE3341B9A8C8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92785" y="3232150"/>
          <a:ext cx="1867535" cy="149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76200</xdr:colOff>
      <xdr:row>6</xdr:row>
      <xdr:rowOff>38100</xdr:rowOff>
    </xdr:to>
    <xdr:pic>
      <xdr:nvPicPr>
        <xdr:cNvPr id="22" name="ID_D7FCE723F8E040FB8758D890E7FFEB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38200" y="10075545"/>
          <a:ext cx="1447800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7620</xdr:colOff>
      <xdr:row>8</xdr:row>
      <xdr:rowOff>133350</xdr:rowOff>
    </xdr:to>
    <xdr:pic>
      <xdr:nvPicPr>
        <xdr:cNvPr id="23" name="ID_BBA11C9250F24554BC3630B9AAABEBBB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95350" y="15961995"/>
          <a:ext cx="1379220" cy="1581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501650</xdr:colOff>
      <xdr:row>11</xdr:row>
      <xdr:rowOff>66675</xdr:rowOff>
    </xdr:to>
    <xdr:pic>
      <xdr:nvPicPr>
        <xdr:cNvPr id="30" name="ID_8A132900507F43089AB4EBEACF1F182F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047115" y="19038570"/>
          <a:ext cx="1187450" cy="2057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85725</xdr:colOff>
      <xdr:row>5</xdr:row>
      <xdr:rowOff>91440</xdr:rowOff>
    </xdr:to>
    <xdr:pic>
      <xdr:nvPicPr>
        <xdr:cNvPr id="31" name="ID_BD2A49DF25A54970AC52D01ED46E1C2B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00100" y="13304520"/>
          <a:ext cx="1457325" cy="9963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679450</xdr:colOff>
      <xdr:row>8</xdr:row>
      <xdr:rowOff>38100</xdr:rowOff>
    </xdr:to>
    <xdr:pic>
      <xdr:nvPicPr>
        <xdr:cNvPr id="134" name="ID_C11D96B1DB3C419EB3FF3CA7CA393ED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 rot="21600000">
          <a:off x="939800" y="11325225"/>
          <a:ext cx="1365250" cy="1485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137160</xdr:colOff>
      <xdr:row>10</xdr:row>
      <xdr:rowOff>76200</xdr:rowOff>
    </xdr:to>
    <xdr:pic>
      <xdr:nvPicPr>
        <xdr:cNvPr id="86" name="ID_772CFBF2505E4EF5B48A6AAF87A3DEC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 rot="21600000">
          <a:off x="809625" y="7258685"/>
          <a:ext cx="1508760" cy="1885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356235</xdr:colOff>
      <xdr:row>6</xdr:row>
      <xdr:rowOff>68580</xdr:rowOff>
    </xdr:to>
    <xdr:pic>
      <xdr:nvPicPr>
        <xdr:cNvPr id="107" name="ID_D11ADE9EB8244E7C91E658DDCA07E45D" descr="upload_post_object_v2_351591341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81050" y="126675515"/>
          <a:ext cx="1727835" cy="11544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356235</xdr:colOff>
      <xdr:row>6</xdr:row>
      <xdr:rowOff>68580</xdr:rowOff>
    </xdr:to>
    <xdr:pic>
      <xdr:nvPicPr>
        <xdr:cNvPr id="108" name="ID_72E5FDE123144A40827C027BE3070B2B" descr="upload_post_object_v2_351591341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81050" y="122358150"/>
          <a:ext cx="1727835" cy="11544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57150</xdr:colOff>
      <xdr:row>6</xdr:row>
      <xdr:rowOff>5080</xdr:rowOff>
    </xdr:to>
    <xdr:pic>
      <xdr:nvPicPr>
        <xdr:cNvPr id="247" name="ID_94E885C8949141E0986EEAA108C715DE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793750" y="149650450"/>
          <a:ext cx="1428750" cy="1090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76200</xdr:colOff>
      <xdr:row>5</xdr:row>
      <xdr:rowOff>111125</xdr:rowOff>
    </xdr:to>
    <xdr:pic>
      <xdr:nvPicPr>
        <xdr:cNvPr id="141" name="ID_BD742BD1B2984F4DB36CDECCD38AB5CE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00" y="12816840"/>
          <a:ext cx="1447800" cy="101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557530</xdr:colOff>
      <xdr:row>5</xdr:row>
      <xdr:rowOff>161925</xdr:rowOff>
    </xdr:to>
    <xdr:pic>
      <xdr:nvPicPr>
        <xdr:cNvPr id="143" name="ID_E1CD475441F14F458D176F6C1FD0C30A"/>
        <xdr:cNvPicPr>
          <a:picLocks noChangeAspect="1"/>
        </xdr:cNvPicPr>
      </xdr:nvPicPr>
      <xdr:blipFill>
        <a:blip r:embed="rId13"/>
        <a:srcRect l="28811" t="33781" r="32636" b="16654"/>
        <a:stretch>
          <a:fillRect/>
        </a:stretch>
      </xdr:blipFill>
      <xdr:spPr>
        <a:xfrm>
          <a:off x="952500" y="16817340"/>
          <a:ext cx="124333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372110</xdr:colOff>
      <xdr:row>8</xdr:row>
      <xdr:rowOff>12700</xdr:rowOff>
    </xdr:to>
    <xdr:pic>
      <xdr:nvPicPr>
        <xdr:cNvPr id="158" name="ID_D8F38E8C6BC247B689F8314E8551113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733425" y="50552985"/>
          <a:ext cx="1743710" cy="146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593725</xdr:colOff>
      <xdr:row>6</xdr:row>
      <xdr:rowOff>111760</xdr:rowOff>
    </xdr:to>
    <xdr:pic>
      <xdr:nvPicPr>
        <xdr:cNvPr id="160" name="ID_DDA48A2992454A588B8B26B0E53D45EC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47700" y="59962415"/>
          <a:ext cx="1965325" cy="1197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103505</xdr:colOff>
      <xdr:row>10</xdr:row>
      <xdr:rowOff>156210</xdr:rowOff>
    </xdr:to>
    <xdr:pic>
      <xdr:nvPicPr>
        <xdr:cNvPr id="163" name="ID_354AB3C7DCE04E6D880BE494D6880FCB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876300" y="63877190"/>
          <a:ext cx="1475105" cy="19659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474345</xdr:colOff>
      <xdr:row>5</xdr:row>
      <xdr:rowOff>142875</xdr:rowOff>
    </xdr:to>
    <xdr:pic>
      <xdr:nvPicPr>
        <xdr:cNvPr id="175" name="ID_F02CD6E768D0430CAEBB61A6B96F16C3"/>
        <xdr:cNvPicPr>
          <a:picLocks noChangeAspect="1"/>
        </xdr:cNvPicPr>
      </xdr:nvPicPr>
      <xdr:blipFill>
        <a:blip r:embed="rId17"/>
        <a:srcRect l="19918" t="19166" r="23584" b="9315"/>
        <a:stretch>
          <a:fillRect/>
        </a:stretch>
      </xdr:blipFill>
      <xdr:spPr>
        <a:xfrm>
          <a:off x="647700" y="88628220"/>
          <a:ext cx="1845945" cy="1047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509905</xdr:colOff>
      <xdr:row>6</xdr:row>
      <xdr:rowOff>19050</xdr:rowOff>
    </xdr:to>
    <xdr:pic>
      <xdr:nvPicPr>
        <xdr:cNvPr id="176" name="ID_3785638E05FA4016948654FEBDA353DB"/>
        <xdr:cNvPicPr>
          <a:picLocks noChangeAspect="1"/>
        </xdr:cNvPicPr>
      </xdr:nvPicPr>
      <xdr:blipFill>
        <a:blip r:embed="rId18"/>
        <a:srcRect l="21674" t="17809" r="23718" b="10673"/>
        <a:stretch>
          <a:fillRect/>
        </a:stretch>
      </xdr:blipFill>
      <xdr:spPr>
        <a:xfrm>
          <a:off x="647700" y="91628595"/>
          <a:ext cx="1881505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358775</xdr:colOff>
      <xdr:row>8</xdr:row>
      <xdr:rowOff>152400</xdr:rowOff>
    </xdr:to>
    <xdr:pic>
      <xdr:nvPicPr>
        <xdr:cNvPr id="179" name="ID_A84B886796C54DA7AB67716B7D8DCF43"/>
        <xdr:cNvPicPr>
          <a:picLocks noChangeAspect="1"/>
        </xdr:cNvPicPr>
      </xdr:nvPicPr>
      <xdr:blipFill>
        <a:blip r:embed="rId19"/>
        <a:srcRect l="29090" t="9829" r="29090" b="3919"/>
        <a:stretch>
          <a:fillRect/>
        </a:stretch>
      </xdr:blipFill>
      <xdr:spPr>
        <a:xfrm>
          <a:off x="800100" y="94457520"/>
          <a:ext cx="1730375" cy="1600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495300</xdr:colOff>
      <xdr:row>6</xdr:row>
      <xdr:rowOff>32385</xdr:rowOff>
    </xdr:to>
    <xdr:pic>
      <xdr:nvPicPr>
        <xdr:cNvPr id="181" name="ID_E898A45BD09E4412960E93A550363232"/>
        <xdr:cNvPicPr>
          <a:picLocks noChangeAspect="1"/>
        </xdr:cNvPicPr>
      </xdr:nvPicPr>
      <xdr:blipFill>
        <a:blip r:embed="rId20"/>
        <a:srcRect l="21261" t="24409" r="31055" b="11900"/>
        <a:stretch>
          <a:fillRect/>
        </a:stretch>
      </xdr:blipFill>
      <xdr:spPr>
        <a:xfrm>
          <a:off x="647700" y="98268790"/>
          <a:ext cx="1866900" cy="11182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259080</xdr:colOff>
      <xdr:row>5</xdr:row>
      <xdr:rowOff>85725</xdr:rowOff>
    </xdr:to>
    <xdr:pic>
      <xdr:nvPicPr>
        <xdr:cNvPr id="182" name="ID_031AAC6522EB45AFB7C830A475FF31DA"/>
        <xdr:cNvPicPr>
          <a:picLocks noChangeAspect="1"/>
        </xdr:cNvPicPr>
      </xdr:nvPicPr>
      <xdr:blipFill>
        <a:blip r:embed="rId21"/>
        <a:srcRect l="17376" t="16620" r="26547" b="7400"/>
        <a:stretch>
          <a:fillRect/>
        </a:stretch>
      </xdr:blipFill>
      <xdr:spPr>
        <a:xfrm>
          <a:off x="876300" y="101734620"/>
          <a:ext cx="1630680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133985</xdr:colOff>
      <xdr:row>9</xdr:row>
      <xdr:rowOff>109220</xdr:rowOff>
    </xdr:to>
    <xdr:pic>
      <xdr:nvPicPr>
        <xdr:cNvPr id="183" name="ID_50FF111611194048B6D2B07D5A1E4877"/>
        <xdr:cNvPicPr>
          <a:picLocks noChangeAspect="1"/>
        </xdr:cNvPicPr>
      </xdr:nvPicPr>
      <xdr:blipFill>
        <a:blip r:embed="rId22"/>
        <a:srcRect l="32705" t="13748" r="35082" b="3311"/>
        <a:stretch>
          <a:fillRect/>
        </a:stretch>
      </xdr:blipFill>
      <xdr:spPr>
        <a:xfrm>
          <a:off x="837565" y="104959150"/>
          <a:ext cx="1505585" cy="17379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11</xdr:row>
      <xdr:rowOff>165735</xdr:rowOff>
    </xdr:to>
    <xdr:pic>
      <xdr:nvPicPr>
        <xdr:cNvPr id="225" name="ID_736F8C9D11A9465483FA124F3ECDEA29" descr="upload_post_object_v2_3181522635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33450" y="199127745"/>
          <a:ext cx="1219200" cy="21564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5</xdr:row>
      <xdr:rowOff>62865</xdr:rowOff>
    </xdr:to>
    <xdr:pic>
      <xdr:nvPicPr>
        <xdr:cNvPr id="284" name="ID_3EB7979C09BC42D3A56CFA3694F8A786" descr="upload_post_object_v2_125000256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723900" y="204378560"/>
          <a:ext cx="1676400" cy="9677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48895</xdr:colOff>
      <xdr:row>6</xdr:row>
      <xdr:rowOff>68580</xdr:rowOff>
    </xdr:to>
    <xdr:pic>
      <xdr:nvPicPr>
        <xdr:cNvPr id="227" name="ID_979008D154E84CAE8C2E41E48AA10A5E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 rot="21600000" flipH="1">
          <a:off x="918210" y="207817085"/>
          <a:ext cx="1420495" cy="11544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516890</xdr:colOff>
      <xdr:row>7</xdr:row>
      <xdr:rowOff>46355</xdr:rowOff>
    </xdr:to>
    <xdr:pic>
      <xdr:nvPicPr>
        <xdr:cNvPr id="250" name="ID_919358B2BFB34F22B517820A9FF73A8E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666750" y="178683920"/>
          <a:ext cx="1888490" cy="131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400050</xdr:colOff>
      <xdr:row>17</xdr:row>
      <xdr:rowOff>168910</xdr:rowOff>
    </xdr:to>
    <xdr:pic>
      <xdr:nvPicPr>
        <xdr:cNvPr id="253" name="ID_C394D2A53FE4481CAF49C6C2F99983A7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704850" y="147977860"/>
          <a:ext cx="1771650" cy="324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597535</xdr:colOff>
      <xdr:row>8</xdr:row>
      <xdr:rowOff>131445</xdr:rowOff>
    </xdr:to>
    <xdr:pic>
      <xdr:nvPicPr>
        <xdr:cNvPr id="255" name="ID_7F2AE2E523E64F89A3859CC3C7777597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609600" y="67763390"/>
          <a:ext cx="1969135" cy="157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267335</xdr:colOff>
      <xdr:row>6</xdr:row>
      <xdr:rowOff>130810</xdr:rowOff>
    </xdr:to>
    <xdr:pic>
      <xdr:nvPicPr>
        <xdr:cNvPr id="296" name="ID_755FCACC314D4F0687C0ACC6EA9B1512"/>
        <xdr:cNvPicPr>
          <a:picLocks noChangeAspect="1"/>
        </xdr:cNvPicPr>
      </xdr:nvPicPr>
      <xdr:blipFill>
        <a:blip r:embed="rId29"/>
        <a:srcRect r="15310"/>
        <a:stretch>
          <a:fillRect/>
        </a:stretch>
      </xdr:blipFill>
      <xdr:spPr>
        <a:xfrm rot="21600000">
          <a:off x="761365" y="143806545"/>
          <a:ext cx="1638935" cy="12166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345440</xdr:colOff>
      <xdr:row>10</xdr:row>
      <xdr:rowOff>114300</xdr:rowOff>
    </xdr:to>
    <xdr:pic>
      <xdr:nvPicPr>
        <xdr:cNvPr id="334" name="ID_4C740A772DEF45E8A9CDE4903B7AE1A4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800100" y="291245925"/>
          <a:ext cx="1717040" cy="1924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515620</xdr:colOff>
      <xdr:row>13</xdr:row>
      <xdr:rowOff>167005</xdr:rowOff>
    </xdr:to>
    <xdr:pic>
      <xdr:nvPicPr>
        <xdr:cNvPr id="342" name="ID_641837342E794B5684D07F690D325159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590550" y="323298820"/>
          <a:ext cx="1887220" cy="25196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531495</xdr:colOff>
      <xdr:row>7</xdr:row>
      <xdr:rowOff>181610</xdr:rowOff>
    </xdr:to>
    <xdr:pic>
      <xdr:nvPicPr>
        <xdr:cNvPr id="343" name="ID_665D0C7CCB0F413D8FB7930F4EE51484"/>
        <xdr:cNvPicPr>
          <a:picLocks noChangeAspect="1"/>
        </xdr:cNvPicPr>
      </xdr:nvPicPr>
      <xdr:blipFill>
        <a:blip r:embed="rId32"/>
        <a:srcRect l="13321" t="4898" r="14080" b="7377"/>
        <a:stretch>
          <a:fillRect/>
        </a:stretch>
      </xdr:blipFill>
      <xdr:spPr>
        <a:xfrm>
          <a:off x="695325" y="327785095"/>
          <a:ext cx="1903095" cy="144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57150</xdr:colOff>
      <xdr:row>6</xdr:row>
      <xdr:rowOff>5080</xdr:rowOff>
    </xdr:to>
    <xdr:pic>
      <xdr:nvPicPr>
        <xdr:cNvPr id="356" name="ID_35D10C7DB59D42FA9134B01FD0283FAE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69950" y="382331595"/>
          <a:ext cx="1428750" cy="1090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266065</xdr:colOff>
      <xdr:row>16</xdr:row>
      <xdr:rowOff>83185</xdr:rowOff>
    </xdr:to>
    <xdr:pic>
      <xdr:nvPicPr>
        <xdr:cNvPr id="49" name="ID_EBAA41129E984DB49C9C55BC419BBB93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781050" y="69132450"/>
          <a:ext cx="1637665" cy="297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314325</xdr:colOff>
      <xdr:row>6</xdr:row>
      <xdr:rowOff>171450</xdr:rowOff>
    </xdr:to>
    <xdr:pic>
      <xdr:nvPicPr>
        <xdr:cNvPr id="4" name="ID_43ED8F5B67A54D54829CCEFAB42426D1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666750" y="81166970"/>
          <a:ext cx="2371725" cy="1257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133985</xdr:colOff>
      <xdr:row>12</xdr:row>
      <xdr:rowOff>24765</xdr:rowOff>
    </xdr:to>
    <xdr:pic>
      <xdr:nvPicPr>
        <xdr:cNvPr id="555" name="ID_B3B8E11C35E64107AC085CC39B00CCF2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648335" y="76464795"/>
          <a:ext cx="2191385" cy="2196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580390</xdr:colOff>
      <xdr:row>9</xdr:row>
      <xdr:rowOff>127635</xdr:rowOff>
    </xdr:to>
    <xdr:pic>
      <xdr:nvPicPr>
        <xdr:cNvPr id="27" name="ID_6D136373303744DAA12E721DD135520B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622300" y="6576060"/>
          <a:ext cx="1951990" cy="1756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498475</xdr:colOff>
      <xdr:row>11</xdr:row>
      <xdr:rowOff>3175</xdr:rowOff>
    </xdr:to>
    <xdr:pic>
      <xdr:nvPicPr>
        <xdr:cNvPr id="44" name="ID_1E5524D8A588472FBB064AF3493C81F6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47700" y="22269450"/>
          <a:ext cx="1870075" cy="199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463550</xdr:colOff>
      <xdr:row>11</xdr:row>
      <xdr:rowOff>25400</xdr:rowOff>
    </xdr:to>
    <xdr:pic>
      <xdr:nvPicPr>
        <xdr:cNvPr id="95" name="ID_168A9D8C53AD432F8081CC5E8D992C86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622300" y="33851850"/>
          <a:ext cx="183515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314960</xdr:colOff>
      <xdr:row>13</xdr:row>
      <xdr:rowOff>120650</xdr:rowOff>
    </xdr:to>
    <xdr:pic>
      <xdr:nvPicPr>
        <xdr:cNvPr id="426" name="ID_7F0A1A902BBD48839088784E85D6EF94"/>
        <xdr:cNvPicPr/>
      </xdr:nvPicPr>
      <xdr:blipFill>
        <a:blip r:embed="rId39"/>
        <a:stretch>
          <a:fillRect/>
        </a:stretch>
      </xdr:blipFill>
      <xdr:spPr>
        <a:xfrm>
          <a:off x="765175" y="3357245"/>
          <a:ext cx="1686560" cy="24733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414020</xdr:colOff>
      <xdr:row>4</xdr:row>
      <xdr:rowOff>171450</xdr:rowOff>
    </xdr:to>
    <xdr:pic>
      <xdr:nvPicPr>
        <xdr:cNvPr id="684" name="ID_D758BBC5AAA84794BECC17CB5B5BBC62" descr="post_object_image_198857561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676910" y="91239340"/>
          <a:ext cx="1785620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6</xdr:row>
      <xdr:rowOff>7620</xdr:rowOff>
    </xdr:to>
    <xdr:pic>
      <xdr:nvPicPr>
        <xdr:cNvPr id="686" name="ID_D66242F7B2B444DA8F6CD8142A6AD2CB" descr="post_object_image_2556005014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9145905" y="328641710"/>
          <a:ext cx="638175" cy="10934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45720</xdr:colOff>
      <xdr:row>35</xdr:row>
      <xdr:rowOff>28575</xdr:rowOff>
    </xdr:to>
    <xdr:pic>
      <xdr:nvPicPr>
        <xdr:cNvPr id="319" name="ID_CC61116056E846E5BB975E0688FBD8FF" descr="post_object_image_2133113191"/>
        <xdr:cNvPicPr/>
      </xdr:nvPicPr>
      <xdr:blipFill>
        <a:blip r:embed="rId42"/>
        <a:stretch>
          <a:fillRect/>
        </a:stretch>
      </xdr:blipFill>
      <xdr:spPr>
        <a:xfrm>
          <a:off x="0" y="0"/>
          <a:ext cx="4160520" cy="6362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571500</xdr:colOff>
      <xdr:row>29</xdr:row>
      <xdr:rowOff>17145</xdr:rowOff>
    </xdr:to>
    <xdr:pic>
      <xdr:nvPicPr>
        <xdr:cNvPr id="638" name="ID_E6D0013F89AF49D490667C1B80CB2905" descr="post_object_image_619206830"/>
        <xdr:cNvPicPr/>
      </xdr:nvPicPr>
      <xdr:blipFill>
        <a:blip r:embed="rId43"/>
        <a:stretch>
          <a:fillRect/>
        </a:stretch>
      </xdr:blipFill>
      <xdr:spPr>
        <a:xfrm>
          <a:off x="0" y="0"/>
          <a:ext cx="3314700" cy="5265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"/>
  <sheetViews>
    <sheetView tabSelected="1" zoomScale="55" zoomScaleNormal="55" workbookViewId="0">
      <selection activeCell="M3" sqref="M3"/>
    </sheetView>
  </sheetViews>
  <sheetFormatPr defaultColWidth="8.66666666666667" defaultRowHeight="20.25"/>
  <cols>
    <col min="1" max="1" width="8.66666666666667" style="5"/>
    <col min="2" max="2" width="25" style="5" customWidth="1"/>
    <col min="3" max="3" width="19.1666666666667" style="6" customWidth="1"/>
    <col min="4" max="4" width="19.5833333333333" style="5" customWidth="1"/>
    <col min="5" max="5" width="32.075" style="5" customWidth="1"/>
    <col min="6" max="6" width="8.66666666666667" style="5"/>
    <col min="7" max="7" width="198.566666666667" style="5" customWidth="1"/>
    <col min="8" max="8" width="16.25" style="5" customWidth="1"/>
    <col min="9" max="9" width="8.66666666666667" style="5"/>
    <col min="10" max="10" width="9.225" style="5"/>
    <col min="11" max="12" width="13.9583333333333" style="5" customWidth="1"/>
    <col min="13" max="13" width="31.8833333333333" style="5" customWidth="1"/>
    <col min="14" max="16384" width="8.66666666666667" style="5"/>
  </cols>
  <sheetData>
    <row r="1" ht="80" customHeight="1" spans="1: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1" customFormat="1" ht="46" customHeight="1" spans="1:15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1"/>
      <c r="O2" s="11"/>
    </row>
    <row r="3" s="2" customFormat="1" ht="409" customHeight="1" spans="1:15">
      <c r="A3" s="9">
        <v>1</v>
      </c>
      <c r="B3" s="12" t="str">
        <f>_xlfn.DISPIMG("ID_DDA48A2992454A588B8B26B0E53D45EC",1)</f>
        <v>=DISPIMG("ID_DDA48A2992454A588B8B26B0E53D45EC",1)</v>
      </c>
      <c r="C3" s="12" t="s">
        <v>14</v>
      </c>
      <c r="D3" s="13" t="s">
        <v>15</v>
      </c>
      <c r="E3" s="12" t="s">
        <v>16</v>
      </c>
      <c r="F3" s="9" t="s">
        <v>17</v>
      </c>
      <c r="G3" s="14" t="s">
        <v>18</v>
      </c>
      <c r="H3" s="9" t="s">
        <v>19</v>
      </c>
      <c r="I3" s="9" t="s">
        <v>20</v>
      </c>
      <c r="J3" s="9">
        <v>1540</v>
      </c>
      <c r="K3" s="9">
        <v>986</v>
      </c>
      <c r="L3" s="9">
        <f>J3*K3</f>
        <v>1518440</v>
      </c>
      <c r="M3" s="15"/>
    </row>
    <row r="4" s="2" customFormat="1" ht="324.4" customHeight="1" spans="1:15">
      <c r="A4" s="9">
        <v>2</v>
      </c>
      <c r="B4" s="12" t="str">
        <f>_xlfn.DISPIMG("ID_354AB3C7DCE04E6D880BE494D6880FCB",1)</f>
        <v>=DISPIMG("ID_354AB3C7DCE04E6D880BE494D6880FCB",1)</v>
      </c>
      <c r="C4" s="12" t="s">
        <v>21</v>
      </c>
      <c r="D4" s="13" t="s">
        <v>22</v>
      </c>
      <c r="E4" s="12" t="s">
        <v>23</v>
      </c>
      <c r="F4" s="9" t="s">
        <v>24</v>
      </c>
      <c r="G4" s="14" t="s">
        <v>25</v>
      </c>
      <c r="H4" s="9" t="s">
        <v>19</v>
      </c>
      <c r="I4" s="9" t="s">
        <v>20</v>
      </c>
      <c r="J4" s="9">
        <v>2066</v>
      </c>
      <c r="K4" s="9">
        <v>871</v>
      </c>
      <c r="L4" s="9">
        <f t="shared" ref="L4:L35" si="0">J4*K4</f>
        <v>1799486</v>
      </c>
      <c r="M4" s="15"/>
    </row>
    <row r="5" s="2" customFormat="1" ht="339.95" customHeight="1" spans="1:15">
      <c r="A5" s="9">
        <v>3</v>
      </c>
      <c r="B5" s="12" t="str">
        <f>_xlfn.DISPIMG("ID_7F2AE2E523E64F89A3859CC3C7777597",1)</f>
        <v>=DISPIMG("ID_7F2AE2E523E64F89A3859CC3C7777597",1)</v>
      </c>
      <c r="C5" s="13" t="s">
        <v>26</v>
      </c>
      <c r="D5" s="13" t="s">
        <v>27</v>
      </c>
      <c r="E5" s="12" t="s">
        <v>28</v>
      </c>
      <c r="F5" s="9" t="s">
        <v>29</v>
      </c>
      <c r="G5" s="14" t="s">
        <v>30</v>
      </c>
      <c r="H5" s="9" t="s">
        <v>19</v>
      </c>
      <c r="I5" s="9" t="s">
        <v>31</v>
      </c>
      <c r="J5" s="9">
        <v>1</v>
      </c>
      <c r="K5" s="9">
        <v>7053</v>
      </c>
      <c r="L5" s="9">
        <f t="shared" si="0"/>
        <v>7053</v>
      </c>
      <c r="M5" s="15"/>
    </row>
    <row r="6" s="2" customFormat="1" ht="339.95" customHeight="1" spans="1:15">
      <c r="A6" s="9">
        <v>4</v>
      </c>
      <c r="B6" s="12" t="str">
        <f>_xlfn.DISPIMG("ID_43ED8F5B67A54D54829CCEFAB42426D1",1)</f>
        <v>=DISPIMG("ID_43ED8F5B67A54D54829CCEFAB42426D1",1)</v>
      </c>
      <c r="C6" s="12" t="s">
        <v>32</v>
      </c>
      <c r="D6" s="13" t="s">
        <v>15</v>
      </c>
      <c r="E6" s="12" t="s">
        <v>33</v>
      </c>
      <c r="F6" s="9" t="s">
        <v>29</v>
      </c>
      <c r="G6" s="14" t="s">
        <v>34</v>
      </c>
      <c r="H6" s="9" t="s">
        <v>19</v>
      </c>
      <c r="I6" s="9" t="s">
        <v>20</v>
      </c>
      <c r="J6" s="9">
        <v>1</v>
      </c>
      <c r="K6" s="9">
        <v>2924</v>
      </c>
      <c r="L6" s="9">
        <f t="shared" si="0"/>
        <v>2924</v>
      </c>
      <c r="M6" s="15"/>
    </row>
    <row r="7" s="2" customFormat="1" ht="339.95" customHeight="1" spans="1:15">
      <c r="A7" s="9">
        <v>5</v>
      </c>
      <c r="B7" s="12" t="str">
        <f>_xlfn.DISPIMG("ID_D8F38E8C6BC247B689F8314E85511134",1)</f>
        <v>=DISPIMG("ID_D8F38E8C6BC247B689F8314E85511134",1)</v>
      </c>
      <c r="C7" s="12" t="s">
        <v>35</v>
      </c>
      <c r="D7" s="13" t="s">
        <v>36</v>
      </c>
      <c r="E7" s="12" t="s">
        <v>37</v>
      </c>
      <c r="F7" s="9" t="s">
        <v>29</v>
      </c>
      <c r="G7" s="14" t="s">
        <v>38</v>
      </c>
      <c r="H7" s="9" t="s">
        <v>19</v>
      </c>
      <c r="I7" s="9" t="s">
        <v>31</v>
      </c>
      <c r="J7" s="9">
        <v>3</v>
      </c>
      <c r="K7" s="9">
        <v>984</v>
      </c>
      <c r="L7" s="9">
        <f t="shared" si="0"/>
        <v>2952</v>
      </c>
      <c r="M7" s="15"/>
    </row>
    <row r="8" s="2" customFormat="1" ht="248.25" customHeight="1" spans="1:15">
      <c r="A8" s="9">
        <v>6</v>
      </c>
      <c r="B8" s="12" t="str">
        <f>_xlfn.DISPIMG("ID_F02CD6E768D0430CAEBB61A6B96F16C3",1)</f>
        <v>=DISPIMG("ID_F02CD6E768D0430CAEBB61A6B96F16C3",1)</v>
      </c>
      <c r="C8" s="13" t="s">
        <v>39</v>
      </c>
      <c r="D8" s="13" t="s">
        <v>40</v>
      </c>
      <c r="E8" s="12" t="s">
        <v>41</v>
      </c>
      <c r="F8" s="9" t="s">
        <v>29</v>
      </c>
      <c r="G8" s="14" t="s">
        <v>42</v>
      </c>
      <c r="H8" s="9" t="s">
        <v>19</v>
      </c>
      <c r="I8" s="9" t="s">
        <v>43</v>
      </c>
      <c r="J8" s="9">
        <v>1</v>
      </c>
      <c r="K8" s="9">
        <v>13715</v>
      </c>
      <c r="L8" s="9">
        <f t="shared" si="0"/>
        <v>13715</v>
      </c>
      <c r="M8" s="15"/>
    </row>
    <row r="9" s="2" customFormat="1" ht="248.25" customHeight="1" spans="1:15">
      <c r="A9" s="9">
        <v>7</v>
      </c>
      <c r="B9" s="12" t="str">
        <f>_xlfn.DISPIMG("ID_3785638E05FA4016948654FEBDA353DB",1)</f>
        <v>=DISPIMG("ID_3785638E05FA4016948654FEBDA353DB",1)</v>
      </c>
      <c r="C9" s="13" t="s">
        <v>44</v>
      </c>
      <c r="D9" s="13" t="s">
        <v>40</v>
      </c>
      <c r="E9" s="12" t="s">
        <v>45</v>
      </c>
      <c r="F9" s="9" t="s">
        <v>29</v>
      </c>
      <c r="G9" s="14" t="s">
        <v>42</v>
      </c>
      <c r="H9" s="9" t="s">
        <v>19</v>
      </c>
      <c r="I9" s="9" t="s">
        <v>43</v>
      </c>
      <c r="J9" s="9">
        <v>1</v>
      </c>
      <c r="K9" s="9">
        <v>6038</v>
      </c>
      <c r="L9" s="9">
        <f t="shared" si="0"/>
        <v>6038</v>
      </c>
      <c r="M9" s="15"/>
    </row>
    <row r="10" s="2" customFormat="1" ht="248.25" customHeight="1" spans="1:15">
      <c r="A10" s="9">
        <v>8</v>
      </c>
      <c r="B10" s="12" t="str">
        <f>_xlfn.DISPIMG("ID_A84B886796C54DA7AB67716B7D8DCF43",1)</f>
        <v>=DISPIMG("ID_A84B886796C54DA7AB67716B7D8DCF43",1)</v>
      </c>
      <c r="C10" s="13" t="s">
        <v>46</v>
      </c>
      <c r="D10" s="13" t="s">
        <v>40</v>
      </c>
      <c r="E10" s="12" t="s">
        <v>47</v>
      </c>
      <c r="F10" s="9" t="s">
        <v>29</v>
      </c>
      <c r="G10" s="14" t="s">
        <v>42</v>
      </c>
      <c r="H10" s="9" t="s">
        <v>19</v>
      </c>
      <c r="I10" s="9" t="s">
        <v>43</v>
      </c>
      <c r="J10" s="9">
        <v>1</v>
      </c>
      <c r="K10" s="9">
        <v>10279</v>
      </c>
      <c r="L10" s="9">
        <f t="shared" si="0"/>
        <v>10279</v>
      </c>
      <c r="M10" s="15"/>
    </row>
    <row r="11" s="2" customFormat="1" ht="275.25" customHeight="1" spans="1:15">
      <c r="A11" s="9">
        <v>9</v>
      </c>
      <c r="B11" s="12" t="str">
        <f>_xlfn.DISPIMG("ID_E898A45BD09E4412960E93A550363232",1)</f>
        <v>=DISPIMG("ID_E898A45BD09E4412960E93A550363232",1)</v>
      </c>
      <c r="C11" s="13" t="s">
        <v>48</v>
      </c>
      <c r="D11" s="13" t="s">
        <v>40</v>
      </c>
      <c r="E11" s="12" t="s">
        <v>47</v>
      </c>
      <c r="F11" s="9" t="s">
        <v>29</v>
      </c>
      <c r="G11" s="14" t="s">
        <v>42</v>
      </c>
      <c r="H11" s="9" t="s">
        <v>19</v>
      </c>
      <c r="I11" s="9" t="s">
        <v>43</v>
      </c>
      <c r="J11" s="9">
        <v>1</v>
      </c>
      <c r="K11" s="9">
        <v>10279</v>
      </c>
      <c r="L11" s="9">
        <f t="shared" si="0"/>
        <v>10279</v>
      </c>
      <c r="M11" s="15"/>
    </row>
    <row r="12" s="2" customFormat="1" ht="275.25" customHeight="1" spans="1:15">
      <c r="A12" s="9">
        <v>10</v>
      </c>
      <c r="B12" s="12" t="str">
        <f>_xlfn.DISPIMG("ID_031AAC6522EB45AFB7C830A475FF31DA",1)</f>
        <v>=DISPIMG("ID_031AAC6522EB45AFB7C830A475FF31DA",1)</v>
      </c>
      <c r="C12" s="13" t="s">
        <v>49</v>
      </c>
      <c r="D12" s="13" t="s">
        <v>40</v>
      </c>
      <c r="E12" s="12" t="s">
        <v>47</v>
      </c>
      <c r="F12" s="9" t="s">
        <v>29</v>
      </c>
      <c r="G12" s="14" t="s">
        <v>42</v>
      </c>
      <c r="H12" s="9" t="s">
        <v>19</v>
      </c>
      <c r="I12" s="9" t="s">
        <v>43</v>
      </c>
      <c r="J12" s="9">
        <v>1</v>
      </c>
      <c r="K12" s="9">
        <v>10279</v>
      </c>
      <c r="L12" s="9">
        <f t="shared" si="0"/>
        <v>10279</v>
      </c>
      <c r="M12" s="15"/>
    </row>
    <row r="13" s="2" customFormat="1" ht="275.25" customHeight="1" spans="1:15">
      <c r="A13" s="9">
        <v>11</v>
      </c>
      <c r="B13" s="12" t="str">
        <f>_xlfn.DISPIMG("ID_50FF111611194048B6D2B07D5A1E4877",1)</f>
        <v>=DISPIMG("ID_50FF111611194048B6D2B07D5A1E4877",1)</v>
      </c>
      <c r="C13" s="12" t="s">
        <v>50</v>
      </c>
      <c r="D13" s="13" t="s">
        <v>51</v>
      </c>
      <c r="E13" s="12" t="s">
        <v>52</v>
      </c>
      <c r="F13" s="9" t="s">
        <v>29</v>
      </c>
      <c r="G13" s="14" t="s">
        <v>53</v>
      </c>
      <c r="H13" s="9" t="s">
        <v>19</v>
      </c>
      <c r="I13" s="9" t="s">
        <v>20</v>
      </c>
      <c r="J13" s="9">
        <v>5</v>
      </c>
      <c r="K13" s="9">
        <v>1713</v>
      </c>
      <c r="L13" s="9">
        <f t="shared" si="0"/>
        <v>8565</v>
      </c>
      <c r="M13" s="15"/>
    </row>
    <row r="14" s="2" customFormat="1" ht="399.95" customHeight="1" spans="1:15">
      <c r="A14" s="9">
        <v>12</v>
      </c>
      <c r="B14" s="12" t="str">
        <f>_xlfn.DISPIMG("ID_C394D2A53FE4481CAF49C6C2F99983A7",1)</f>
        <v>=DISPIMG("ID_C394D2A53FE4481CAF49C6C2F99983A7",1)</v>
      </c>
      <c r="C14" s="13" t="s">
        <v>54</v>
      </c>
      <c r="D14" s="13" t="s">
        <v>27</v>
      </c>
      <c r="E14" s="12" t="s">
        <v>55</v>
      </c>
      <c r="F14" s="9" t="s">
        <v>29</v>
      </c>
      <c r="G14" s="14" t="s">
        <v>56</v>
      </c>
      <c r="H14" s="9" t="s">
        <v>19</v>
      </c>
      <c r="I14" s="9" t="s">
        <v>31</v>
      </c>
      <c r="J14" s="9">
        <v>13</v>
      </c>
      <c r="K14" s="9">
        <v>2064</v>
      </c>
      <c r="L14" s="9">
        <f t="shared" si="0"/>
        <v>26832</v>
      </c>
      <c r="M14" s="15"/>
    </row>
    <row r="15" s="2" customFormat="1" ht="339.95" customHeight="1" spans="1:15">
      <c r="A15" s="9">
        <v>13</v>
      </c>
      <c r="B15" s="12" t="str">
        <f>_xlfn.DISPIMG("ID_43ED8F5B67A54D54829CCEFAB42426D1",1)</f>
        <v>=DISPIMG("ID_43ED8F5B67A54D54829CCEFAB42426D1",1)</v>
      </c>
      <c r="C15" s="13" t="s">
        <v>57</v>
      </c>
      <c r="D15" s="13" t="s">
        <v>15</v>
      </c>
      <c r="E15" s="12" t="s">
        <v>58</v>
      </c>
      <c r="F15" s="9" t="s">
        <v>29</v>
      </c>
      <c r="G15" s="14" t="s">
        <v>34</v>
      </c>
      <c r="H15" s="9" t="s">
        <v>19</v>
      </c>
      <c r="I15" s="9" t="s">
        <v>20</v>
      </c>
      <c r="J15" s="9">
        <v>11</v>
      </c>
      <c r="K15" s="9">
        <v>2407</v>
      </c>
      <c r="L15" s="9">
        <f t="shared" si="0"/>
        <v>26477</v>
      </c>
      <c r="M15" s="15"/>
    </row>
    <row r="16" s="2" customFormat="1" ht="409" customHeight="1" spans="1:15">
      <c r="A16" s="9">
        <v>14</v>
      </c>
      <c r="B16" s="12" t="str">
        <f>_xlfn.DISPIMG("ID_919358B2BFB34F22B517820A9FF73A8E",1)</f>
        <v>=DISPIMG("ID_919358B2BFB34F22B517820A9FF73A8E",1)</v>
      </c>
      <c r="C16" s="13" t="s">
        <v>59</v>
      </c>
      <c r="D16" s="13" t="s">
        <v>27</v>
      </c>
      <c r="E16" s="12" t="s">
        <v>60</v>
      </c>
      <c r="F16" s="9" t="s">
        <v>29</v>
      </c>
      <c r="G16" s="14" t="s">
        <v>56</v>
      </c>
      <c r="H16" s="9" t="s">
        <v>19</v>
      </c>
      <c r="I16" s="9" t="s">
        <v>31</v>
      </c>
      <c r="J16" s="9">
        <v>1</v>
      </c>
      <c r="K16" s="9">
        <v>8880</v>
      </c>
      <c r="L16" s="9">
        <f t="shared" si="0"/>
        <v>8880</v>
      </c>
      <c r="M16" s="15"/>
    </row>
    <row r="17" s="2" customFormat="1" ht="339.95" customHeight="1" spans="1:14">
      <c r="A17" s="9">
        <v>15</v>
      </c>
      <c r="B17" s="12" t="str">
        <f>_xlfn.DISPIMG("ID_43ED8F5B67A54D54829CCEFAB42426D1",1)</f>
        <v>=DISPIMG("ID_43ED8F5B67A54D54829CCEFAB42426D1",1)</v>
      </c>
      <c r="C17" s="12" t="s">
        <v>61</v>
      </c>
      <c r="D17" s="13" t="s">
        <v>15</v>
      </c>
      <c r="E17" s="12" t="s">
        <v>58</v>
      </c>
      <c r="F17" s="9" t="s">
        <v>29</v>
      </c>
      <c r="G17" s="14" t="s">
        <v>34</v>
      </c>
      <c r="H17" s="9" t="s">
        <v>19</v>
      </c>
      <c r="I17" s="9" t="s">
        <v>20</v>
      </c>
      <c r="J17" s="9">
        <v>6</v>
      </c>
      <c r="K17" s="9">
        <v>2407</v>
      </c>
      <c r="L17" s="9">
        <f t="shared" si="0"/>
        <v>14442</v>
      </c>
      <c r="M17" s="15"/>
    </row>
    <row r="18" s="2" customFormat="1" ht="399.95" customHeight="1" spans="1:14">
      <c r="A18" s="9">
        <v>16</v>
      </c>
      <c r="B18" s="12" t="str">
        <f>_xlfn.DISPIMG("ID_736F8C9D11A9465483FA124F3ECDEA29",1)</f>
        <v>=DISPIMG("ID_736F8C9D11A9465483FA124F3ECDEA29",1)</v>
      </c>
      <c r="C18" s="12" t="s">
        <v>62</v>
      </c>
      <c r="D18" s="13" t="s">
        <v>63</v>
      </c>
      <c r="E18" s="12" t="s">
        <v>64</v>
      </c>
      <c r="F18" s="9" t="s">
        <v>29</v>
      </c>
      <c r="G18" s="14" t="s">
        <v>56</v>
      </c>
      <c r="H18" s="13" t="s">
        <v>19</v>
      </c>
      <c r="I18" s="9" t="s">
        <v>31</v>
      </c>
      <c r="J18" s="9">
        <v>2</v>
      </c>
      <c r="K18" s="9">
        <v>1220</v>
      </c>
      <c r="L18" s="9">
        <f t="shared" si="0"/>
        <v>2440</v>
      </c>
      <c r="M18" s="15"/>
    </row>
    <row r="19" s="2" customFormat="1" ht="309" customHeight="1" spans="1:14">
      <c r="A19" s="9">
        <v>17</v>
      </c>
      <c r="B19" s="12" t="str">
        <f>_xlfn.DISPIMG("ID_3EB7979C09BC42D3A56CFA3694F8A786",1)</f>
        <v>=DISPIMG("ID_3EB7979C09BC42D3A56CFA3694F8A786",1)</v>
      </c>
      <c r="C19" s="13" t="s">
        <v>65</v>
      </c>
      <c r="D19" s="13" t="s">
        <v>40</v>
      </c>
      <c r="E19" s="12" t="s">
        <v>66</v>
      </c>
      <c r="F19" s="9" t="s">
        <v>29</v>
      </c>
      <c r="G19" s="14" t="s">
        <v>67</v>
      </c>
      <c r="H19" s="13" t="s">
        <v>19</v>
      </c>
      <c r="I19" s="9" t="s">
        <v>20</v>
      </c>
      <c r="J19" s="9">
        <v>9</v>
      </c>
      <c r="K19" s="9">
        <v>2789</v>
      </c>
      <c r="L19" s="9">
        <f t="shared" si="0"/>
        <v>25101</v>
      </c>
      <c r="M19" s="15"/>
    </row>
    <row r="20" s="2" customFormat="1" ht="306.5" customHeight="1" spans="1:14">
      <c r="A20" s="9">
        <v>18</v>
      </c>
      <c r="B20" s="12" t="str">
        <f>_xlfn.DISPIMG("ID_979008D154E84CAE8C2E41E48AA10A5E",1)</f>
        <v>=DISPIMG("ID_979008D154E84CAE8C2E41E48AA10A5E",1)</v>
      </c>
      <c r="C20" s="13" t="s">
        <v>68</v>
      </c>
      <c r="D20" s="13" t="s">
        <v>40</v>
      </c>
      <c r="E20" s="12" t="s">
        <v>69</v>
      </c>
      <c r="F20" s="9" t="s">
        <v>29</v>
      </c>
      <c r="G20" s="14" t="s">
        <v>67</v>
      </c>
      <c r="H20" s="13" t="s">
        <v>19</v>
      </c>
      <c r="I20" s="9" t="s">
        <v>20</v>
      </c>
      <c r="J20" s="9">
        <v>10</v>
      </c>
      <c r="K20" s="9">
        <v>1415</v>
      </c>
      <c r="L20" s="9">
        <f t="shared" si="0"/>
        <v>14150</v>
      </c>
      <c r="M20" s="15"/>
    </row>
    <row r="21" s="2" customFormat="1" ht="397.5" customHeight="1" spans="1:14">
      <c r="A21" s="9">
        <v>19</v>
      </c>
      <c r="B21" s="12" t="str">
        <f>_xlfn.DISPIMG("ID_BD742BD1B2984F4DB36CDECCD38AB5CE",1)</f>
        <v>=DISPIMG("ID_BD742BD1B2984F4DB36CDECCD38AB5CE",1)</v>
      </c>
      <c r="C21" s="13" t="s">
        <v>70</v>
      </c>
      <c r="D21" s="13" t="s">
        <v>51</v>
      </c>
      <c r="E21" s="12" t="s">
        <v>71</v>
      </c>
      <c r="F21" s="9" t="s">
        <v>72</v>
      </c>
      <c r="G21" s="14" t="s">
        <v>73</v>
      </c>
      <c r="H21" s="13" t="s">
        <v>19</v>
      </c>
      <c r="I21" s="9" t="s">
        <v>20</v>
      </c>
      <c r="J21" s="9">
        <v>10</v>
      </c>
      <c r="K21" s="9">
        <v>803</v>
      </c>
      <c r="L21" s="9">
        <f t="shared" si="0"/>
        <v>8030</v>
      </c>
      <c r="M21" s="16"/>
      <c r="N21" s="17"/>
    </row>
    <row r="22" s="2" customFormat="1" ht="390" customHeight="1" spans="1:14">
      <c r="A22" s="9">
        <v>20</v>
      </c>
      <c r="B22" s="12" t="str">
        <f>_xlfn.DISPIMG("ID_E1CD475441F14F458D176F6C1FD0C30A",1)</f>
        <v>=DISPIMG("ID_E1CD475441F14F458D176F6C1FD0C30A",1)</v>
      </c>
      <c r="C22" s="13" t="s">
        <v>74</v>
      </c>
      <c r="D22" s="13" t="s">
        <v>51</v>
      </c>
      <c r="E22" s="12" t="s">
        <v>75</v>
      </c>
      <c r="F22" s="9" t="s">
        <v>72</v>
      </c>
      <c r="G22" s="14" t="s">
        <v>76</v>
      </c>
      <c r="H22" s="13" t="s">
        <v>19</v>
      </c>
      <c r="I22" s="9" t="s">
        <v>20</v>
      </c>
      <c r="J22" s="9">
        <v>14</v>
      </c>
      <c r="K22" s="9">
        <v>571</v>
      </c>
      <c r="L22" s="9">
        <f t="shared" si="0"/>
        <v>7994</v>
      </c>
      <c r="M22" s="15"/>
    </row>
    <row r="23" s="2" customFormat="1" ht="339.95" customHeight="1" spans="1:14">
      <c r="A23" s="9">
        <v>21</v>
      </c>
      <c r="B23" s="18" t="str">
        <f>_xlfn.DISPIMG("ID_7F0A1A902BBD48839088784E85D6EF94",1)</f>
        <v>=DISPIMG("ID_7F0A1A902BBD48839088784E85D6EF94",1)</v>
      </c>
      <c r="C23" s="19" t="s">
        <v>77</v>
      </c>
      <c r="D23" s="19" t="s">
        <v>15</v>
      </c>
      <c r="E23" s="19" t="s">
        <v>78</v>
      </c>
      <c r="F23" s="20" t="s">
        <v>29</v>
      </c>
      <c r="G23" s="21" t="s">
        <v>79</v>
      </c>
      <c r="H23" s="20" t="s">
        <v>19</v>
      </c>
      <c r="I23" s="20" t="s">
        <v>20</v>
      </c>
      <c r="J23" s="20">
        <v>140</v>
      </c>
      <c r="K23" s="9">
        <v>1249</v>
      </c>
      <c r="L23" s="9">
        <f t="shared" si="0"/>
        <v>174860</v>
      </c>
      <c r="M23" s="22"/>
    </row>
    <row r="24" s="2" customFormat="1" ht="347.5" customHeight="1" spans="1:14">
      <c r="A24" s="9">
        <v>22</v>
      </c>
      <c r="B24" s="12" t="str">
        <f>_xlfn.DISPIMG("ID_772CFBF2505E4EF5B48A6AAF87A3DEC2",1)</f>
        <v>=DISPIMG("ID_772CFBF2505E4EF5B48A6AAF87A3DEC2",1)</v>
      </c>
      <c r="C24" s="12" t="s">
        <v>80</v>
      </c>
      <c r="D24" s="13" t="s">
        <v>22</v>
      </c>
      <c r="E24" s="12" t="s">
        <v>23</v>
      </c>
      <c r="F24" s="9" t="s">
        <v>24</v>
      </c>
      <c r="G24" s="14" t="s">
        <v>81</v>
      </c>
      <c r="H24" s="9" t="s">
        <v>19</v>
      </c>
      <c r="I24" s="9" t="s">
        <v>20</v>
      </c>
      <c r="J24" s="9">
        <v>312</v>
      </c>
      <c r="K24" s="9">
        <v>880</v>
      </c>
      <c r="L24" s="9">
        <f t="shared" si="0"/>
        <v>274560</v>
      </c>
      <c r="M24" s="15"/>
    </row>
    <row r="25" s="2" customFormat="1" ht="339.95" customHeight="1" spans="1:14">
      <c r="A25" s="9">
        <v>23</v>
      </c>
      <c r="B25" s="12" t="str">
        <f>_xlfn.DISPIMG("ID_C11D96B1DB3C419EB3FF3CA7CA393ED5",1)</f>
        <v>=DISPIMG("ID_C11D96B1DB3C419EB3FF3CA7CA393ED5",1)</v>
      </c>
      <c r="C25" s="12" t="s">
        <v>82</v>
      </c>
      <c r="D25" s="12" t="s">
        <v>82</v>
      </c>
      <c r="E25" s="12" t="s">
        <v>83</v>
      </c>
      <c r="F25" s="9" t="s">
        <v>29</v>
      </c>
      <c r="G25" s="14" t="s">
        <v>84</v>
      </c>
      <c r="H25" s="9" t="s">
        <v>19</v>
      </c>
      <c r="I25" s="9" t="s">
        <v>20</v>
      </c>
      <c r="J25" s="9">
        <v>33</v>
      </c>
      <c r="K25" s="9">
        <v>2731</v>
      </c>
      <c r="L25" s="9">
        <f t="shared" si="0"/>
        <v>90123</v>
      </c>
      <c r="M25" s="15"/>
    </row>
    <row r="26" s="2" customFormat="1" ht="339.95" customHeight="1" spans="1:14">
      <c r="A26" s="9">
        <v>24</v>
      </c>
      <c r="B26" s="12" t="str">
        <f>_xlfn.DISPIMG("ID_EBAA41129E984DB49C9C55BC419BBB93",1)</f>
        <v>=DISPIMG("ID_EBAA41129E984DB49C9C55BC419BBB93",1)</v>
      </c>
      <c r="C26" s="12" t="s">
        <v>85</v>
      </c>
      <c r="D26" s="13" t="s">
        <v>22</v>
      </c>
      <c r="E26" s="12" t="s">
        <v>23</v>
      </c>
      <c r="F26" s="9" t="s">
        <v>29</v>
      </c>
      <c r="G26" s="14" t="s">
        <v>86</v>
      </c>
      <c r="H26" s="9" t="s">
        <v>19</v>
      </c>
      <c r="I26" s="9" t="s">
        <v>20</v>
      </c>
      <c r="J26" s="9">
        <v>33</v>
      </c>
      <c r="K26" s="9">
        <v>798</v>
      </c>
      <c r="L26" s="9">
        <f t="shared" si="0"/>
        <v>26334</v>
      </c>
      <c r="M26" s="15"/>
    </row>
    <row r="27" s="2" customFormat="1" ht="384.5" customHeight="1" spans="1:14">
      <c r="A27" s="9">
        <v>25</v>
      </c>
      <c r="B27" s="12" t="str">
        <f t="shared" ref="B27:B32" si="1">_xlfn.DISPIMG("ID_7F2AE2E523E64F89A3859CC3C7777597",1)</f>
        <v>=DISPIMG("ID_7F2AE2E523E64F89A3859CC3C7777597",1)</v>
      </c>
      <c r="C27" s="13" t="s">
        <v>87</v>
      </c>
      <c r="D27" s="13" t="s">
        <v>27</v>
      </c>
      <c r="E27" s="12" t="s">
        <v>88</v>
      </c>
      <c r="F27" s="9" t="s">
        <v>29</v>
      </c>
      <c r="G27" s="14" t="s">
        <v>89</v>
      </c>
      <c r="H27" s="9" t="s">
        <v>19</v>
      </c>
      <c r="I27" s="9" t="s">
        <v>31</v>
      </c>
      <c r="J27" s="9">
        <v>1</v>
      </c>
      <c r="K27" s="9">
        <v>16876</v>
      </c>
      <c r="L27" s="9">
        <f t="shared" si="0"/>
        <v>16876</v>
      </c>
      <c r="M27" s="15"/>
    </row>
    <row r="28" s="2" customFormat="1" ht="399.95" customHeight="1" spans="1:14">
      <c r="A28" s="9">
        <v>26</v>
      </c>
      <c r="B28" s="12" t="str">
        <f t="shared" si="1"/>
        <v>=DISPIMG("ID_7F2AE2E523E64F89A3859CC3C7777597",1)</v>
      </c>
      <c r="C28" s="13" t="s">
        <v>90</v>
      </c>
      <c r="D28" s="13" t="s">
        <v>27</v>
      </c>
      <c r="E28" s="12" t="s">
        <v>91</v>
      </c>
      <c r="F28" s="9" t="s">
        <v>29</v>
      </c>
      <c r="G28" s="14" t="s">
        <v>89</v>
      </c>
      <c r="H28" s="9" t="s">
        <v>19</v>
      </c>
      <c r="I28" s="9" t="s">
        <v>31</v>
      </c>
      <c r="J28" s="9">
        <v>2</v>
      </c>
      <c r="K28" s="9">
        <v>8309</v>
      </c>
      <c r="L28" s="9">
        <f t="shared" si="0"/>
        <v>16618</v>
      </c>
      <c r="M28" s="15"/>
    </row>
    <row r="29" s="2" customFormat="1" ht="399.95" customHeight="1" spans="1:14">
      <c r="A29" s="9">
        <v>27</v>
      </c>
      <c r="B29" s="12" t="str">
        <f t="shared" si="1"/>
        <v>=DISPIMG("ID_7F2AE2E523E64F89A3859CC3C7777597",1)</v>
      </c>
      <c r="C29" s="13" t="s">
        <v>92</v>
      </c>
      <c r="D29" s="13" t="s">
        <v>27</v>
      </c>
      <c r="E29" s="12" t="s">
        <v>93</v>
      </c>
      <c r="F29" s="9" t="s">
        <v>29</v>
      </c>
      <c r="G29" s="14" t="s">
        <v>94</v>
      </c>
      <c r="H29" s="9" t="s">
        <v>19</v>
      </c>
      <c r="I29" s="9" t="s">
        <v>31</v>
      </c>
      <c r="J29" s="9">
        <v>1</v>
      </c>
      <c r="K29" s="9">
        <v>7799</v>
      </c>
      <c r="L29" s="9">
        <f t="shared" si="0"/>
        <v>7799</v>
      </c>
      <c r="M29" s="15"/>
    </row>
    <row r="30" s="2" customFormat="1" ht="399.95" customHeight="1" spans="1:14">
      <c r="A30" s="9">
        <v>28</v>
      </c>
      <c r="B30" s="12" t="str">
        <f t="shared" si="1"/>
        <v>=DISPIMG("ID_7F2AE2E523E64F89A3859CC3C7777597",1)</v>
      </c>
      <c r="C30" s="13" t="s">
        <v>95</v>
      </c>
      <c r="D30" s="13" t="s">
        <v>27</v>
      </c>
      <c r="E30" s="12" t="s">
        <v>96</v>
      </c>
      <c r="F30" s="9" t="s">
        <v>29</v>
      </c>
      <c r="G30" s="14" t="s">
        <v>89</v>
      </c>
      <c r="H30" s="9" t="s">
        <v>19</v>
      </c>
      <c r="I30" s="9" t="s">
        <v>31</v>
      </c>
      <c r="J30" s="9">
        <v>2</v>
      </c>
      <c r="K30" s="9">
        <v>7971</v>
      </c>
      <c r="L30" s="9">
        <f t="shared" si="0"/>
        <v>15942</v>
      </c>
      <c r="M30" s="15"/>
    </row>
    <row r="31" s="2" customFormat="1" ht="402" customHeight="1" spans="1:14">
      <c r="A31" s="9">
        <v>29</v>
      </c>
      <c r="B31" s="12" t="str">
        <f t="shared" si="1"/>
        <v>=DISPIMG("ID_7F2AE2E523E64F89A3859CC3C7777597",1)</v>
      </c>
      <c r="C31" s="13" t="s">
        <v>97</v>
      </c>
      <c r="D31" s="13" t="s">
        <v>27</v>
      </c>
      <c r="E31" s="12" t="s">
        <v>98</v>
      </c>
      <c r="F31" s="9" t="s">
        <v>29</v>
      </c>
      <c r="G31" s="14" t="s">
        <v>94</v>
      </c>
      <c r="H31" s="9" t="s">
        <v>19</v>
      </c>
      <c r="I31" s="9" t="s">
        <v>31</v>
      </c>
      <c r="J31" s="9">
        <v>2</v>
      </c>
      <c r="K31" s="9">
        <v>8054</v>
      </c>
      <c r="L31" s="9">
        <f t="shared" si="0"/>
        <v>16108</v>
      </c>
      <c r="M31" s="15"/>
    </row>
    <row r="32" s="2" customFormat="1" ht="365" customHeight="1" spans="1:14">
      <c r="A32" s="9">
        <v>30</v>
      </c>
      <c r="B32" s="12" t="str">
        <f t="shared" si="1"/>
        <v>=DISPIMG("ID_7F2AE2E523E64F89A3859CC3C7777597",1)</v>
      </c>
      <c r="C32" s="13" t="s">
        <v>99</v>
      </c>
      <c r="D32" s="13" t="s">
        <v>27</v>
      </c>
      <c r="E32" s="12" t="s">
        <v>100</v>
      </c>
      <c r="F32" s="9" t="s">
        <v>29</v>
      </c>
      <c r="G32" s="14" t="s">
        <v>89</v>
      </c>
      <c r="H32" s="9" t="s">
        <v>19</v>
      </c>
      <c r="I32" s="9" t="s">
        <v>31</v>
      </c>
      <c r="J32" s="9">
        <v>2</v>
      </c>
      <c r="K32" s="9">
        <v>11326</v>
      </c>
      <c r="L32" s="9">
        <f t="shared" si="0"/>
        <v>22652</v>
      </c>
      <c r="M32" s="15"/>
    </row>
    <row r="33" s="2" customFormat="1" ht="387.5" customHeight="1" spans="1:14">
      <c r="A33" s="9">
        <v>31</v>
      </c>
      <c r="B33" s="12" t="str">
        <f>_xlfn.DISPIMG("ID_72E5FDE123144A40827C027BE3070B2B",1)</f>
        <v>=DISPIMG("ID_72E5FDE123144A40827C027BE3070B2B",1)</v>
      </c>
      <c r="C33" s="12" t="s">
        <v>101</v>
      </c>
      <c r="D33" s="13" t="s">
        <v>15</v>
      </c>
      <c r="E33" s="12" t="s">
        <v>102</v>
      </c>
      <c r="F33" s="9" t="s">
        <v>29</v>
      </c>
      <c r="G33" s="14" t="s">
        <v>103</v>
      </c>
      <c r="H33" s="13" t="s">
        <v>19</v>
      </c>
      <c r="I33" s="9" t="s">
        <v>20</v>
      </c>
      <c r="J33" s="9">
        <v>4</v>
      </c>
      <c r="K33" s="9">
        <v>1089</v>
      </c>
      <c r="L33" s="9">
        <f t="shared" si="0"/>
        <v>4356</v>
      </c>
      <c r="M33" s="23"/>
      <c r="N33" s="24"/>
    </row>
    <row r="34" s="2" customFormat="1" ht="390" customHeight="1" spans="1:14">
      <c r="A34" s="9">
        <v>32</v>
      </c>
      <c r="B34" s="12" t="str">
        <f>_xlfn.DISPIMG("ID_D11ADE9EB8244E7C91E658DDCA07E45D",1)</f>
        <v>=DISPIMG("ID_D11ADE9EB8244E7C91E658DDCA07E45D",1)</v>
      </c>
      <c r="C34" s="12" t="s">
        <v>104</v>
      </c>
      <c r="D34" s="13" t="s">
        <v>105</v>
      </c>
      <c r="E34" s="12" t="s">
        <v>106</v>
      </c>
      <c r="F34" s="9" t="s">
        <v>29</v>
      </c>
      <c r="G34" s="14" t="s">
        <v>107</v>
      </c>
      <c r="H34" s="13" t="s">
        <v>19</v>
      </c>
      <c r="I34" s="9" t="s">
        <v>20</v>
      </c>
      <c r="J34" s="9">
        <v>4</v>
      </c>
      <c r="K34" s="9">
        <v>882</v>
      </c>
      <c r="L34" s="9">
        <f t="shared" si="0"/>
        <v>3528</v>
      </c>
      <c r="M34" s="25"/>
      <c r="N34" s="24"/>
    </row>
    <row r="35" s="2" customFormat="1" ht="380.1" customHeight="1" spans="1:14">
      <c r="A35" s="9">
        <v>33</v>
      </c>
      <c r="B35" s="12" t="str">
        <f>_xlfn.DISPIMG("ID_B3B8E11C35E64107AC085CC39B00CCF2",1)</f>
        <v>=DISPIMG("ID_B3B8E11C35E64107AC085CC39B00CCF2",1)</v>
      </c>
      <c r="C35" s="12" t="s">
        <v>108</v>
      </c>
      <c r="D35" s="13" t="s">
        <v>22</v>
      </c>
      <c r="E35" s="12" t="s">
        <v>109</v>
      </c>
      <c r="F35" s="9" t="s">
        <v>29</v>
      </c>
      <c r="G35" s="14" t="s">
        <v>110</v>
      </c>
      <c r="H35" s="13" t="s">
        <v>19</v>
      </c>
      <c r="I35" s="9" t="s">
        <v>20</v>
      </c>
      <c r="J35" s="9">
        <v>20</v>
      </c>
      <c r="K35" s="9">
        <v>462</v>
      </c>
      <c r="L35" s="9">
        <f t="shared" si="0"/>
        <v>9240</v>
      </c>
      <c r="M35" s="26"/>
      <c r="N35" s="17"/>
    </row>
    <row r="36" s="3" customFormat="1" ht="367" customHeight="1" spans="1:14">
      <c r="A36" s="9">
        <v>34</v>
      </c>
      <c r="B36" s="12" t="str">
        <f>_xlfn.DISPIMG("ID_94E885C8949141E0986EEAA108C715DE",1)</f>
        <v>=DISPIMG("ID_94E885C8949141E0986EEAA108C715DE",1)</v>
      </c>
      <c r="C36" s="12" t="s">
        <v>111</v>
      </c>
      <c r="D36" s="13" t="s">
        <v>112</v>
      </c>
      <c r="E36" s="12" t="s">
        <v>37</v>
      </c>
      <c r="F36" s="9" t="s">
        <v>17</v>
      </c>
      <c r="G36" s="14" t="s">
        <v>113</v>
      </c>
      <c r="H36" s="13" t="s">
        <v>19</v>
      </c>
      <c r="I36" s="27" t="s">
        <v>31</v>
      </c>
      <c r="J36" s="9">
        <v>12</v>
      </c>
      <c r="K36" s="9">
        <v>823</v>
      </c>
      <c r="L36" s="9">
        <f t="shared" ref="L36:L56" si="2">J36*K36</f>
        <v>9876</v>
      </c>
      <c r="M36" s="28"/>
      <c r="N36" s="29"/>
    </row>
    <row r="37" s="2" customFormat="1" ht="339.95" customHeight="1" spans="1:14">
      <c r="A37" s="9">
        <v>35</v>
      </c>
      <c r="B37" s="12" t="str">
        <f>_xlfn.DISPIMG("ID_C394D2A53FE4481CAF49C6C2F99983A7",1)</f>
        <v>=DISPIMG("ID_C394D2A53FE4481CAF49C6C2F99983A7",1)</v>
      </c>
      <c r="C37" s="13" t="s">
        <v>114</v>
      </c>
      <c r="D37" s="13" t="s">
        <v>27</v>
      </c>
      <c r="E37" s="12" t="s">
        <v>115</v>
      </c>
      <c r="F37" s="9" t="s">
        <v>29</v>
      </c>
      <c r="G37" s="14" t="s">
        <v>113</v>
      </c>
      <c r="H37" s="13" t="s">
        <v>19</v>
      </c>
      <c r="I37" s="9" t="s">
        <v>31</v>
      </c>
      <c r="J37" s="9">
        <v>9</v>
      </c>
      <c r="K37" s="9">
        <v>1862</v>
      </c>
      <c r="L37" s="9">
        <f t="shared" si="2"/>
        <v>16758</v>
      </c>
      <c r="M37" s="30"/>
    </row>
    <row r="38" s="2" customFormat="1" ht="399.95" customHeight="1" spans="1:14">
      <c r="A38" s="9">
        <v>36</v>
      </c>
      <c r="B38" s="12" t="str">
        <f>_xlfn.DISPIMG("ID_7F2AE2E523E64F89A3859CC3C7777597",1)</f>
        <v>=DISPIMG("ID_7F2AE2E523E64F89A3859CC3C7777597",1)</v>
      </c>
      <c r="C38" s="13" t="s">
        <v>116</v>
      </c>
      <c r="D38" s="13" t="s">
        <v>27</v>
      </c>
      <c r="E38" s="12" t="s">
        <v>117</v>
      </c>
      <c r="F38" s="9" t="s">
        <v>29</v>
      </c>
      <c r="G38" s="14" t="s">
        <v>30</v>
      </c>
      <c r="H38" s="13" t="s">
        <v>19</v>
      </c>
      <c r="I38" s="9" t="s">
        <v>31</v>
      </c>
      <c r="J38" s="9">
        <v>2</v>
      </c>
      <c r="K38" s="9">
        <v>7271</v>
      </c>
      <c r="L38" s="9">
        <f t="shared" si="2"/>
        <v>14542</v>
      </c>
      <c r="M38" s="31"/>
    </row>
    <row r="39" s="2" customFormat="1" ht="409" customHeight="1" spans="1:14">
      <c r="A39" s="9">
        <v>37</v>
      </c>
      <c r="B39" s="32" t="str">
        <f>_xlfn.DISPIMG("ID_D758BBC5AAA84794BECC17CB5B5BBC62",1)</f>
        <v>=DISPIMG("ID_D758BBC5AAA84794BECC17CB5B5BBC62",1)</v>
      </c>
      <c r="C39" s="13" t="s">
        <v>118</v>
      </c>
      <c r="D39" s="13" t="s">
        <v>15</v>
      </c>
      <c r="E39" s="12" t="s">
        <v>119</v>
      </c>
      <c r="F39" s="13" t="s">
        <v>17</v>
      </c>
      <c r="G39" s="14" t="s">
        <v>120</v>
      </c>
      <c r="H39" s="13" t="s">
        <v>19</v>
      </c>
      <c r="I39" s="9" t="s">
        <v>20</v>
      </c>
      <c r="J39" s="9">
        <v>1</v>
      </c>
      <c r="K39" s="9">
        <v>2478</v>
      </c>
      <c r="L39" s="9">
        <f t="shared" si="2"/>
        <v>2478</v>
      </c>
      <c r="M39" s="33"/>
      <c r="N39" s="34"/>
    </row>
    <row r="40" s="2" customFormat="1" ht="409" customHeight="1" spans="1:14">
      <c r="A40" s="9">
        <v>38</v>
      </c>
      <c r="B40" s="12" t="str">
        <f>_xlfn.DISPIMG("ID_E6D0013F89AF49D490667C1B80CB2905",1)</f>
        <v>=DISPIMG("ID_E6D0013F89AF49D490667C1B80CB2905",1)</v>
      </c>
      <c r="C40" s="12" t="s">
        <v>121</v>
      </c>
      <c r="D40" s="13" t="s">
        <v>22</v>
      </c>
      <c r="E40" s="12" t="s">
        <v>23</v>
      </c>
      <c r="F40" s="13" t="s">
        <v>122</v>
      </c>
      <c r="G40" s="14" t="s">
        <v>123</v>
      </c>
      <c r="H40" s="13" t="s">
        <v>19</v>
      </c>
      <c r="I40" s="9" t="s">
        <v>20</v>
      </c>
      <c r="J40" s="9">
        <v>3</v>
      </c>
      <c r="K40" s="9">
        <v>796</v>
      </c>
      <c r="L40" s="9">
        <f t="shared" si="2"/>
        <v>2388</v>
      </c>
      <c r="M40" s="35"/>
      <c r="N40" s="36"/>
    </row>
    <row r="41" s="4" customFormat="1" ht="409" customHeight="1" spans="1:14">
      <c r="A41" s="9">
        <v>39</v>
      </c>
      <c r="B41" s="37" t="str">
        <f>_xlfn.DISPIMG("ID_755FCACC314D4F0687C0ACC6EA9B1512",1)</f>
        <v>=DISPIMG("ID_755FCACC314D4F0687C0ACC6EA9B1512",1)</v>
      </c>
      <c r="C41" s="12" t="s">
        <v>124</v>
      </c>
      <c r="D41" s="13" t="s">
        <v>15</v>
      </c>
      <c r="E41" s="37" t="s">
        <v>125</v>
      </c>
      <c r="F41" s="38" t="s">
        <v>17</v>
      </c>
      <c r="G41" s="14" t="s">
        <v>120</v>
      </c>
      <c r="H41" s="13" t="s">
        <v>19</v>
      </c>
      <c r="I41" s="39" t="s">
        <v>20</v>
      </c>
      <c r="J41" s="39">
        <v>3</v>
      </c>
      <c r="K41" s="9">
        <v>2398</v>
      </c>
      <c r="L41" s="9">
        <f t="shared" si="2"/>
        <v>7194</v>
      </c>
      <c r="M41" s="40"/>
      <c r="N41" s="41"/>
    </row>
    <row r="42" s="2" customFormat="1" ht="409" customHeight="1" spans="1:14">
      <c r="A42" s="9">
        <v>40</v>
      </c>
      <c r="B42" s="12" t="str">
        <f>_xlfn.DISPIMG("ID_4C740A772DEF45E8A9CDE4903B7AE1A4",1)</f>
        <v>=DISPIMG("ID_4C740A772DEF45E8A9CDE4903B7AE1A4",1)</v>
      </c>
      <c r="C42" s="13" t="s">
        <v>126</v>
      </c>
      <c r="D42" s="13" t="s">
        <v>15</v>
      </c>
      <c r="E42" s="12" t="s">
        <v>127</v>
      </c>
      <c r="F42" s="9" t="s">
        <v>29</v>
      </c>
      <c r="G42" s="14" t="s">
        <v>128</v>
      </c>
      <c r="H42" s="13" t="s">
        <v>19</v>
      </c>
      <c r="I42" s="9" t="s">
        <v>20</v>
      </c>
      <c r="J42" s="9">
        <v>176</v>
      </c>
      <c r="K42" s="9">
        <v>1019</v>
      </c>
      <c r="L42" s="9">
        <f t="shared" si="2"/>
        <v>179344</v>
      </c>
      <c r="M42" s="33"/>
      <c r="N42" s="34"/>
    </row>
    <row r="43" s="2" customFormat="1" ht="248.25" customHeight="1" spans="1:14">
      <c r="A43" s="9">
        <v>41</v>
      </c>
      <c r="B43" s="12" t="str">
        <f>_xlfn.DISPIMG("ID_641837342E794B5684D07F690D325159",1)</f>
        <v>=DISPIMG("ID_641837342E794B5684D07F690D325159",1)</v>
      </c>
      <c r="C43" s="12" t="s">
        <v>129</v>
      </c>
      <c r="D43" s="13" t="s">
        <v>22</v>
      </c>
      <c r="E43" s="12" t="s">
        <v>23</v>
      </c>
      <c r="F43" s="9" t="str">
        <f>_xlfn.DISPIMG("ID_D66242F7B2B444DA8F6CD8142A6AD2CB",1)</f>
        <v>=DISPIMG("ID_D66242F7B2B444DA8F6CD8142A6AD2CB",1)</v>
      </c>
      <c r="G43" s="14" t="s">
        <v>130</v>
      </c>
      <c r="H43" s="13" t="s">
        <v>19</v>
      </c>
      <c r="I43" s="9" t="s">
        <v>20</v>
      </c>
      <c r="J43" s="9">
        <v>150</v>
      </c>
      <c r="K43" s="9">
        <v>1306</v>
      </c>
      <c r="L43" s="9">
        <f t="shared" si="2"/>
        <v>195900</v>
      </c>
      <c r="M43" s="33"/>
      <c r="N43" s="34"/>
    </row>
    <row r="44" s="2" customFormat="1" ht="409" customHeight="1" spans="1:14">
      <c r="A44" s="9">
        <v>42</v>
      </c>
      <c r="B44" s="12" t="str">
        <f>_xlfn.DISPIMG("ID_665D0C7CCB0F413D8FB7930F4EE51484",1)</f>
        <v>=DISPIMG("ID_665D0C7CCB0F413D8FB7930F4EE51484",1)</v>
      </c>
      <c r="C44" s="12" t="s">
        <v>131</v>
      </c>
      <c r="D44" s="13" t="s">
        <v>132</v>
      </c>
      <c r="E44" s="12" t="s">
        <v>23</v>
      </c>
      <c r="F44" s="9" t="s">
        <v>29</v>
      </c>
      <c r="G44" s="14" t="s">
        <v>133</v>
      </c>
      <c r="H44" s="13" t="s">
        <v>19</v>
      </c>
      <c r="I44" s="9" t="s">
        <v>134</v>
      </c>
      <c r="J44" s="9">
        <v>30</v>
      </c>
      <c r="K44" s="9">
        <v>4904</v>
      </c>
      <c r="L44" s="9">
        <f t="shared" si="2"/>
        <v>147120</v>
      </c>
      <c r="M44" s="33"/>
      <c r="N44" s="34"/>
    </row>
    <row r="45" s="2" customFormat="1" ht="409" customHeight="1" spans="1:14">
      <c r="A45" s="9">
        <v>43</v>
      </c>
      <c r="B45" s="12" t="str">
        <f>_xlfn.DISPIMG("ID_CC61116056E846E5BB975E0688FBD8FF",1)</f>
        <v>=DISPIMG("ID_CC61116056E846E5BB975E0688FBD8FF",1)</v>
      </c>
      <c r="C45" s="12" t="s">
        <v>135</v>
      </c>
      <c r="D45" s="13" t="s">
        <v>22</v>
      </c>
      <c r="E45" s="12" t="s">
        <v>23</v>
      </c>
      <c r="F45" s="9" t="s">
        <v>29</v>
      </c>
      <c r="G45" s="14" t="s">
        <v>123</v>
      </c>
      <c r="H45" s="13" t="s">
        <v>19</v>
      </c>
      <c r="I45" s="9" t="s">
        <v>20</v>
      </c>
      <c r="J45" s="9">
        <v>1</v>
      </c>
      <c r="K45" s="9">
        <v>1215</v>
      </c>
      <c r="L45" s="9">
        <f t="shared" si="2"/>
        <v>1215</v>
      </c>
      <c r="M45" s="35"/>
      <c r="N45" s="36"/>
    </row>
    <row r="46" s="2" customFormat="1" ht="387.75" customHeight="1" spans="1:14">
      <c r="A46" s="9">
        <v>44</v>
      </c>
      <c r="B46" s="12" t="str">
        <f>_xlfn.DISPIMG("ID_35D10C7DB59D42FA9134B01FD0283FAE",1)</f>
        <v>=DISPIMG("ID_35D10C7DB59D42FA9134B01FD0283FAE",1)</v>
      </c>
      <c r="C46" s="13" t="s">
        <v>136</v>
      </c>
      <c r="D46" s="13" t="s">
        <v>112</v>
      </c>
      <c r="E46" s="12" t="s">
        <v>137</v>
      </c>
      <c r="F46" s="9" t="s">
        <v>17</v>
      </c>
      <c r="G46" s="14" t="s">
        <v>113</v>
      </c>
      <c r="H46" s="13" t="s">
        <v>19</v>
      </c>
      <c r="I46" s="9" t="s">
        <v>31</v>
      </c>
      <c r="J46" s="9">
        <v>1</v>
      </c>
      <c r="K46" s="9">
        <v>733</v>
      </c>
      <c r="L46" s="9">
        <f t="shared" si="2"/>
        <v>733</v>
      </c>
      <c r="M46" s="33"/>
      <c r="N46" s="34"/>
    </row>
    <row r="47" s="2" customFormat="1" ht="316.5" customHeight="1" spans="1:14">
      <c r="A47" s="9">
        <v>45</v>
      </c>
      <c r="B47" s="12" t="str">
        <f>_xlfn.DISPIMG("ID_331E95B5FDEA4E6EB68AE3341B9A8C81",1)</f>
        <v>=DISPIMG("ID_331E95B5FDEA4E6EB68AE3341B9A8C81",1)</v>
      </c>
      <c r="C47" s="13" t="s">
        <v>138</v>
      </c>
      <c r="D47" s="13" t="s">
        <v>40</v>
      </c>
      <c r="E47" s="12" t="s">
        <v>139</v>
      </c>
      <c r="F47" s="9" t="s">
        <v>29</v>
      </c>
      <c r="G47" s="14" t="s">
        <v>67</v>
      </c>
      <c r="H47" s="13" t="s">
        <v>19</v>
      </c>
      <c r="I47" s="9" t="s">
        <v>20</v>
      </c>
      <c r="J47" s="9">
        <v>1</v>
      </c>
      <c r="K47" s="9">
        <v>12780</v>
      </c>
      <c r="L47" s="9">
        <f t="shared" si="2"/>
        <v>12780</v>
      </c>
      <c r="M47" s="35"/>
      <c r="N47" s="36"/>
    </row>
    <row r="48" s="2" customFormat="1" ht="318" customHeight="1" spans="1:14">
      <c r="A48" s="9">
        <v>46</v>
      </c>
      <c r="B48" s="12" t="str">
        <f>_xlfn.DISPIMG("ID_6D136373303744DAA12E721DD135520B",1)</f>
        <v>=DISPIMG("ID_6D136373303744DAA12E721DD135520B",1)</v>
      </c>
      <c r="C48" s="12" t="s">
        <v>140</v>
      </c>
      <c r="D48" s="13" t="s">
        <v>22</v>
      </c>
      <c r="E48" s="12" t="s">
        <v>141</v>
      </c>
      <c r="F48" s="9" t="s">
        <v>29</v>
      </c>
      <c r="G48" s="14" t="s">
        <v>142</v>
      </c>
      <c r="H48" s="13" t="s">
        <v>19</v>
      </c>
      <c r="I48" s="9" t="s">
        <v>20</v>
      </c>
      <c r="J48" s="9">
        <v>2</v>
      </c>
      <c r="K48" s="9">
        <v>2466</v>
      </c>
      <c r="L48" s="9">
        <f t="shared" si="2"/>
        <v>4932</v>
      </c>
      <c r="M48" s="35"/>
      <c r="N48" s="36"/>
    </row>
    <row r="49" s="2" customFormat="1" ht="293" customHeight="1" spans="1:14">
      <c r="A49" s="9">
        <v>47</v>
      </c>
      <c r="B49" s="12" t="str">
        <f>_xlfn.DISPIMG("ID_D7FCE723F8E040FB8758D890E7FFEB02",1)</f>
        <v>=DISPIMG("ID_D7FCE723F8E040FB8758D890E7FFEB02",1)</v>
      </c>
      <c r="C49" s="13" t="s">
        <v>143</v>
      </c>
      <c r="D49" s="13" t="s">
        <v>40</v>
      </c>
      <c r="E49" s="12" t="s">
        <v>144</v>
      </c>
      <c r="F49" s="9" t="s">
        <v>29</v>
      </c>
      <c r="G49" s="14" t="s">
        <v>67</v>
      </c>
      <c r="H49" s="13" t="s">
        <v>19</v>
      </c>
      <c r="I49" s="9" t="s">
        <v>20</v>
      </c>
      <c r="J49" s="9">
        <v>2</v>
      </c>
      <c r="K49" s="9">
        <v>1405</v>
      </c>
      <c r="L49" s="9">
        <f t="shared" si="2"/>
        <v>2810</v>
      </c>
      <c r="M49" s="35"/>
      <c r="N49" s="36"/>
    </row>
    <row r="50" s="2" customFormat="1" ht="305.5" customHeight="1" spans="1:14">
      <c r="A50" s="9">
        <v>48</v>
      </c>
      <c r="B50" s="12" t="str">
        <f>_xlfn.DISPIMG("ID_BD2A49DF25A54970AC52D01ED46E1C2B",1)</f>
        <v>=DISPIMG("ID_BD2A49DF25A54970AC52D01ED46E1C2B",1)</v>
      </c>
      <c r="C50" s="13" t="s">
        <v>145</v>
      </c>
      <c r="D50" s="13" t="s">
        <v>51</v>
      </c>
      <c r="E50" s="12" t="s">
        <v>146</v>
      </c>
      <c r="F50" s="9" t="s">
        <v>29</v>
      </c>
      <c r="G50" s="14" t="s">
        <v>147</v>
      </c>
      <c r="H50" s="13" t="s">
        <v>19</v>
      </c>
      <c r="I50" s="9" t="s">
        <v>20</v>
      </c>
      <c r="J50" s="9">
        <v>1</v>
      </c>
      <c r="K50" s="9">
        <v>1432</v>
      </c>
      <c r="L50" s="9">
        <f t="shared" si="2"/>
        <v>1432</v>
      </c>
      <c r="M50" s="33"/>
      <c r="N50" s="34"/>
    </row>
    <row r="51" s="2" customFormat="1" ht="248.25" customHeight="1" spans="1:14">
      <c r="A51" s="9">
        <v>49</v>
      </c>
      <c r="B51" s="12" t="str">
        <f>_xlfn.DISPIMG("ID_BBA11C9250F24554BC3630B9AAABEBBB",1)</f>
        <v>=DISPIMG("ID_BBA11C9250F24554BC3630B9AAABEBBB",1)</v>
      </c>
      <c r="C51" s="13" t="s">
        <v>148</v>
      </c>
      <c r="D51" s="13" t="s">
        <v>51</v>
      </c>
      <c r="E51" s="12" t="s">
        <v>149</v>
      </c>
      <c r="F51" s="9" t="s">
        <v>29</v>
      </c>
      <c r="G51" s="14" t="s">
        <v>150</v>
      </c>
      <c r="H51" s="13" t="s">
        <v>19</v>
      </c>
      <c r="I51" s="9" t="s">
        <v>20</v>
      </c>
      <c r="J51" s="9">
        <v>1</v>
      </c>
      <c r="K51" s="9">
        <v>940</v>
      </c>
      <c r="L51" s="9">
        <f t="shared" si="2"/>
        <v>940</v>
      </c>
      <c r="M51" s="33"/>
      <c r="N51" s="34"/>
    </row>
    <row r="52" s="2" customFormat="1" ht="340.5" customHeight="1" spans="1:14">
      <c r="A52" s="9">
        <v>50</v>
      </c>
      <c r="B52" s="12" t="str">
        <f>_xlfn.DISPIMG("ID_8A132900507F43089AB4EBEACF1F182F",1)</f>
        <v>=DISPIMG("ID_8A132900507F43089AB4EBEACF1F182F",1)</v>
      </c>
      <c r="C52" s="12" t="s">
        <v>151</v>
      </c>
      <c r="D52" s="13" t="s">
        <v>22</v>
      </c>
      <c r="E52" s="12" t="s">
        <v>23</v>
      </c>
      <c r="F52" s="9" t="s">
        <v>29</v>
      </c>
      <c r="G52" s="14" t="s">
        <v>152</v>
      </c>
      <c r="H52" s="13" t="s">
        <v>19</v>
      </c>
      <c r="I52" s="9" t="s">
        <v>20</v>
      </c>
      <c r="J52" s="9">
        <v>4</v>
      </c>
      <c r="K52" s="9">
        <v>907</v>
      </c>
      <c r="L52" s="9">
        <f t="shared" si="2"/>
        <v>3628</v>
      </c>
      <c r="M52" s="33"/>
      <c r="N52" s="34"/>
    </row>
    <row r="53" s="2" customFormat="1" ht="359" customHeight="1" spans="1:14">
      <c r="A53" s="9">
        <v>51</v>
      </c>
      <c r="B53" s="12" t="str">
        <f>_xlfn.DISPIMG("ID_1E5524D8A588472FBB064AF3493C81F6",1)</f>
        <v>=DISPIMG("ID_1E5524D8A588472FBB064AF3493C81F6",1)</v>
      </c>
      <c r="C53" s="13" t="s">
        <v>153</v>
      </c>
      <c r="D53" s="13" t="s">
        <v>22</v>
      </c>
      <c r="E53" s="12" t="s">
        <v>154</v>
      </c>
      <c r="F53" s="9" t="s">
        <v>29</v>
      </c>
      <c r="G53" s="14" t="s">
        <v>155</v>
      </c>
      <c r="H53" s="13" t="s">
        <v>19</v>
      </c>
      <c r="I53" s="9" t="s">
        <v>20</v>
      </c>
      <c r="J53" s="9">
        <v>13</v>
      </c>
      <c r="K53" s="9">
        <v>2075</v>
      </c>
      <c r="L53" s="9">
        <f t="shared" si="2"/>
        <v>26975</v>
      </c>
      <c r="M53" s="35"/>
      <c r="N53" s="36"/>
    </row>
    <row r="54" s="2" customFormat="1" ht="405.5" customHeight="1" spans="1:14">
      <c r="A54" s="9">
        <v>52</v>
      </c>
      <c r="B54" s="12" t="str">
        <f>_xlfn.DISPIMG("ID_994A6E6E64B34D76A696E79ECD53AB45",1)</f>
        <v>=DISPIMG("ID_994A6E6E64B34D76A696E79ECD53AB45",1)</v>
      </c>
      <c r="C54" s="12" t="s">
        <v>156</v>
      </c>
      <c r="D54" s="13" t="s">
        <v>15</v>
      </c>
      <c r="E54" s="12" t="s">
        <v>157</v>
      </c>
      <c r="F54" s="9" t="s">
        <v>29</v>
      </c>
      <c r="G54" s="14" t="s">
        <v>158</v>
      </c>
      <c r="H54" s="13" t="s">
        <v>19</v>
      </c>
      <c r="I54" s="9" t="s">
        <v>20</v>
      </c>
      <c r="J54" s="9">
        <v>5</v>
      </c>
      <c r="K54" s="9">
        <v>1608</v>
      </c>
      <c r="L54" s="9">
        <f t="shared" si="2"/>
        <v>8040</v>
      </c>
      <c r="M54" s="33"/>
      <c r="N54" s="34"/>
    </row>
    <row r="55" s="2" customFormat="1" ht="339.95" customHeight="1" spans="1:14">
      <c r="A55" s="9">
        <v>53</v>
      </c>
      <c r="B55" s="12" t="str">
        <f>_xlfn.DISPIMG("ID_87489BA2BB48428699A43B05F028FEA8",1)</f>
        <v>=DISPIMG("ID_87489BA2BB48428699A43B05F028FEA8",1)</v>
      </c>
      <c r="C55" s="13" t="s">
        <v>159</v>
      </c>
      <c r="D55" s="13" t="s">
        <v>15</v>
      </c>
      <c r="E55" s="12" t="s">
        <v>160</v>
      </c>
      <c r="F55" s="9" t="s">
        <v>29</v>
      </c>
      <c r="G55" s="14" t="s">
        <v>161</v>
      </c>
      <c r="H55" s="13" t="s">
        <v>19</v>
      </c>
      <c r="I55" s="9" t="s">
        <v>20</v>
      </c>
      <c r="J55" s="9">
        <v>1</v>
      </c>
      <c r="K55" s="9">
        <v>8171</v>
      </c>
      <c r="L55" s="9">
        <f t="shared" si="2"/>
        <v>8171</v>
      </c>
      <c r="M55" s="33"/>
      <c r="N55" s="34"/>
    </row>
    <row r="56" s="2" customFormat="1" ht="405" customHeight="1" spans="1:14">
      <c r="A56" s="9">
        <v>54</v>
      </c>
      <c r="B56" s="12" t="str">
        <f>_xlfn.DISPIMG("ID_168A9D8C53AD432F8081CC5E8D992C86",1)</f>
        <v>=DISPIMG("ID_168A9D8C53AD432F8081CC5E8D992C86",1)</v>
      </c>
      <c r="C56" s="12" t="s">
        <v>162</v>
      </c>
      <c r="D56" s="13" t="s">
        <v>22</v>
      </c>
      <c r="E56" s="12" t="s">
        <v>23</v>
      </c>
      <c r="F56" s="9" t="s">
        <v>29</v>
      </c>
      <c r="G56" s="14" t="s">
        <v>163</v>
      </c>
      <c r="H56" s="13" t="s">
        <v>19</v>
      </c>
      <c r="I56" s="9" t="s">
        <v>20</v>
      </c>
      <c r="J56" s="9">
        <v>10</v>
      </c>
      <c r="K56" s="9">
        <v>963</v>
      </c>
      <c r="L56" s="9">
        <f t="shared" si="2"/>
        <v>9630</v>
      </c>
      <c r="M56" s="35"/>
      <c r="N56" s="36"/>
    </row>
    <row r="57" ht="32" customHeight="1" spans="1:14">
      <c r="A57" s="42"/>
      <c r="B57" s="42"/>
      <c r="C57" s="43"/>
      <c r="D57" s="42"/>
      <c r="E57" s="42"/>
      <c r="F57" s="42"/>
      <c r="G57" s="42"/>
      <c r="H57" s="42"/>
      <c r="I57" s="42"/>
      <c r="J57" s="42"/>
      <c r="K57" s="42"/>
      <c r="L57" s="42">
        <f>SUM(L3:L56)</f>
        <v>4860238</v>
      </c>
      <c r="M57" s="42"/>
    </row>
  </sheetData>
  <autoFilter xmlns:etc="http://www.wps.cn/officeDocument/2017/etCustomData" ref="A2:M57" etc:filterBottomFollowUsedRange="0">
    <sortState ref="A2:M57">
      <sortCondition ref="C2:C567" descending="1"/>
    </sortState>
    <extLst/>
  </autoFilter>
  <mergeCells count="1">
    <mergeCell ref="A1:M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教学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Admin</cp:lastModifiedBy>
  <dcterms:created xsi:type="dcterms:W3CDTF">2021-09-02T02:40:00Z</dcterms:created>
  <cp:lastPrinted>2024-04-10T11:57:00Z</cp:lastPrinted>
  <dcterms:modified xsi:type="dcterms:W3CDTF">2026-10-15T10:30:00Z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FD856EDB3F8A4B8E879E9BA928C4609D_13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